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lena Galiot\Desktop\"/>
    </mc:Choice>
  </mc:AlternateContent>
  <xr:revisionPtr revIDLastSave="0" documentId="13_ncr:1_{C2EA1E71-CCAC-466A-A7EC-80926948CA7C}" xr6:coauthVersionLast="47" xr6:coauthVersionMax="47" xr10:uidLastSave="{00000000-0000-0000-0000-000000000000}"/>
  <bookViews>
    <workbookView xWindow="-120" yWindow="-120" windowWidth="29040" windowHeight="15720" activeTab="2" xr2:uid="{5E9706BC-0718-4FF1-A493-A341F9B42FC9}"/>
  </bookViews>
  <sheets>
    <sheet name="TRŽIŠTA,_DOLASCI,_NOĆENJA" sheetId="1" r:id="rId1"/>
    <sheet name="KAPACITETI" sheetId="2" r:id="rId2"/>
    <sheet name="TURISTIČKA_MJES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3" l="1"/>
  <c r="B43" i="3"/>
  <c r="B42" i="3"/>
  <c r="L33" i="3"/>
  <c r="L11" i="3"/>
  <c r="L32" i="3" l="1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0" i="3"/>
  <c r="L9" i="3"/>
  <c r="L8" i="3"/>
  <c r="L7" i="3"/>
  <c r="L6" i="3"/>
  <c r="L5" i="3"/>
  <c r="K32" i="3"/>
  <c r="K31" i="3"/>
  <c r="K30" i="3"/>
  <c r="K29" i="3"/>
  <c r="K28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J32" i="3"/>
  <c r="J31" i="3"/>
  <c r="J30" i="3"/>
  <c r="J29" i="3"/>
  <c r="J28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I33" i="3"/>
  <c r="I32" i="3"/>
  <c r="I31" i="3"/>
  <c r="I30" i="3"/>
  <c r="I29" i="3"/>
  <c r="I28" i="3"/>
  <c r="I26" i="3"/>
  <c r="I25" i="3"/>
  <c r="I24" i="3"/>
  <c r="I22" i="3"/>
  <c r="I21" i="3"/>
  <c r="I20" i="3"/>
  <c r="I19" i="3"/>
  <c r="I18" i="3"/>
  <c r="I17" i="3"/>
  <c r="I16" i="3"/>
  <c r="I15" i="3"/>
  <c r="I14" i="3"/>
  <c r="I13" i="3"/>
  <c r="I11" i="3"/>
  <c r="I9" i="3"/>
  <c r="I8" i="3"/>
  <c r="I7" i="3"/>
  <c r="I6" i="3"/>
  <c r="I5" i="3"/>
  <c r="H33" i="3"/>
  <c r="H32" i="3"/>
  <c r="H31" i="3"/>
  <c r="H30" i="3"/>
  <c r="H29" i="3"/>
  <c r="H28" i="3"/>
  <c r="H26" i="3"/>
  <c r="H25" i="3"/>
  <c r="H24" i="3"/>
  <c r="H22" i="3"/>
  <c r="H21" i="3"/>
  <c r="H20" i="3"/>
  <c r="H19" i="3"/>
  <c r="H18" i="3"/>
  <c r="H17" i="3"/>
  <c r="H16" i="3"/>
  <c r="H15" i="3"/>
  <c r="H14" i="3"/>
  <c r="H13" i="3"/>
  <c r="H11" i="3"/>
  <c r="H9" i="3"/>
  <c r="H8" i="3"/>
  <c r="H7" i="3"/>
  <c r="H6" i="3"/>
  <c r="H5" i="3"/>
  <c r="I7" i="2"/>
  <c r="H7" i="2"/>
  <c r="G10" i="2"/>
  <c r="I5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K15" i="1"/>
  <c r="K14" i="1"/>
  <c r="I26" i="1"/>
  <c r="I25" i="1" l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E26" i="1"/>
  <c r="G44" i="3"/>
  <c r="F44" i="3"/>
  <c r="E44" i="3"/>
  <c r="D44" i="3"/>
  <c r="C44" i="3"/>
  <c r="B44" i="3"/>
  <c r="G43" i="3"/>
  <c r="F43" i="3"/>
  <c r="E43" i="3"/>
  <c r="D43" i="3"/>
  <c r="C43" i="3"/>
  <c r="G42" i="3"/>
  <c r="F42" i="3"/>
  <c r="E42" i="3"/>
  <c r="D42" i="3"/>
  <c r="C42" i="3"/>
  <c r="G33" i="3"/>
  <c r="F33" i="3"/>
  <c r="E33" i="3"/>
  <c r="D33" i="3"/>
  <c r="C33" i="3"/>
  <c r="B33" i="3"/>
  <c r="L5" i="2"/>
  <c r="F10" i="2"/>
  <c r="E10" i="2"/>
  <c r="D10" i="2"/>
  <c r="C10" i="2"/>
  <c r="B10" i="2"/>
  <c r="K9" i="2"/>
  <c r="J9" i="2"/>
  <c r="I9" i="2"/>
  <c r="H9" i="2"/>
  <c r="K8" i="2"/>
  <c r="J8" i="2"/>
  <c r="I8" i="2"/>
  <c r="H8" i="2"/>
  <c r="K7" i="2"/>
  <c r="J7" i="2"/>
  <c r="K6" i="2"/>
  <c r="J6" i="2"/>
  <c r="I6" i="2"/>
  <c r="H6" i="2"/>
  <c r="K5" i="2"/>
  <c r="J5" i="2"/>
  <c r="I5" i="2"/>
  <c r="H5" i="2"/>
  <c r="G26" i="1"/>
  <c r="L19" i="1" s="1"/>
  <c r="F26" i="1"/>
  <c r="D26" i="1"/>
  <c r="C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I43" i="3" l="1"/>
  <c r="K43" i="3"/>
  <c r="J33" i="3"/>
  <c r="J43" i="3"/>
  <c r="H10" i="2"/>
  <c r="L7" i="1"/>
  <c r="L16" i="1"/>
  <c r="L10" i="1"/>
  <c r="L7" i="2"/>
  <c r="I10" i="2"/>
  <c r="L6" i="2"/>
  <c r="L8" i="2"/>
  <c r="L13" i="1"/>
  <c r="J42" i="3"/>
  <c r="K42" i="3"/>
  <c r="J44" i="3"/>
  <c r="J26" i="1"/>
  <c r="L9" i="2"/>
  <c r="K33" i="3"/>
  <c r="H43" i="3"/>
  <c r="L20" i="1"/>
  <c r="L17" i="1"/>
  <c r="L11" i="1"/>
  <c r="K26" i="1"/>
  <c r="L14" i="1"/>
  <c r="L5" i="1"/>
  <c r="H42" i="3"/>
  <c r="L8" i="1"/>
  <c r="L24" i="1"/>
  <c r="L21" i="1"/>
  <c r="I42" i="3"/>
  <c r="L18" i="1"/>
  <c r="J10" i="2"/>
  <c r="L15" i="1"/>
  <c r="K10" i="2"/>
  <c r="H44" i="3"/>
  <c r="L23" i="1"/>
  <c r="I44" i="3"/>
  <c r="L12" i="1"/>
  <c r="L9" i="1"/>
  <c r="L25" i="1"/>
  <c r="L6" i="1"/>
  <c r="L22" i="1"/>
  <c r="L10" i="2" l="1"/>
  <c r="L26" i="1"/>
</calcChain>
</file>

<file path=xl/sharedStrings.xml><?xml version="1.0" encoding="utf-8"?>
<sst xmlns="http://schemas.openxmlformats.org/spreadsheetml/2006/main" count="136" uniqueCount="87">
  <si>
    <t>4=3/1</t>
  </si>
  <si>
    <t>5=3/2</t>
  </si>
  <si>
    <t>DOLASCI</t>
  </si>
  <si>
    <t>NOĆENJA</t>
  </si>
  <si>
    <t>NJEMAČKA</t>
  </si>
  <si>
    <t>POLJSKA</t>
  </si>
  <si>
    <t>VELIKA BRITANIJA</t>
  </si>
  <si>
    <t>SLOVENIJA</t>
  </si>
  <si>
    <t>AUSTRIJA</t>
  </si>
  <si>
    <t>FRANCUSKA</t>
  </si>
  <si>
    <t>NIZOZEMSKA</t>
  </si>
  <si>
    <t>FINSKA</t>
  </si>
  <si>
    <t>ČEŠKA</t>
  </si>
  <si>
    <t>KOSOVO</t>
  </si>
  <si>
    <t>MAĐARSKA</t>
  </si>
  <si>
    <t>ŠVICARSKA</t>
  </si>
  <si>
    <t>SAD</t>
  </si>
  <si>
    <t>UKRAJINA</t>
  </si>
  <si>
    <t>SLOVAČKA</t>
  </si>
  <si>
    <t>ŠVEDSKA</t>
  </si>
  <si>
    <t>SRBIJA</t>
  </si>
  <si>
    <t>BELGIJA</t>
  </si>
  <si>
    <t>OSTALE ZEMLJE</t>
  </si>
  <si>
    <t>TOTAL</t>
  </si>
  <si>
    <t>I - V / 2024</t>
  </si>
  <si>
    <t>4=3/2</t>
  </si>
  <si>
    <t>HOTELI</t>
  </si>
  <si>
    <t>KAMPOVI</t>
  </si>
  <si>
    <t>OBJEKTI NA OPG-U (SELJAČKOM DOMAĆINSTVU)</t>
  </si>
  <si>
    <t>OBJEKTI U DOMAĆINSTVU</t>
  </si>
  <si>
    <t>BLATO NA CETINI</t>
  </si>
  <si>
    <t>BORAK</t>
  </si>
  <si>
    <t>ČELINA</t>
  </si>
  <si>
    <t>OMIŠKO ZAOBALJE I POLJICA</t>
  </si>
  <si>
    <t>ČIŠLA</t>
  </si>
  <si>
    <t>RIVIJERA</t>
  </si>
  <si>
    <t>DONJI DOLAC</t>
  </si>
  <si>
    <t>DUBRAVA (OMIŠ)</t>
  </si>
  <si>
    <t>GATA</t>
  </si>
  <si>
    <t>GORNJI DOLAC</t>
  </si>
  <si>
    <t>KOSTANJE</t>
  </si>
  <si>
    <t>KUČIĆE</t>
  </si>
  <si>
    <t>LOKVA ROGOZNICA</t>
  </si>
  <si>
    <t>MARUŠIĆI(OMIŠ)</t>
  </si>
  <si>
    <t>MIMICE</t>
  </si>
  <si>
    <t>NAKLICE</t>
  </si>
  <si>
    <t xml:space="preserve">OMIŠ </t>
  </si>
  <si>
    <t>OSTRVICA(OMIŠ)</t>
  </si>
  <si>
    <t>PISAK</t>
  </si>
  <si>
    <t>PODAŠPILJE</t>
  </si>
  <si>
    <t>PODGRAĐE (OMIŠ)</t>
  </si>
  <si>
    <t>SEOCA</t>
  </si>
  <si>
    <t>SLIME</t>
  </si>
  <si>
    <t>SMOLONJE</t>
  </si>
  <si>
    <t>SRIJANE</t>
  </si>
  <si>
    <t>STANIĆI(OMIŠ)</t>
  </si>
  <si>
    <t>SVINIŠĆE</t>
  </si>
  <si>
    <t>TUGARE</t>
  </si>
  <si>
    <t>ZAKUČAC</t>
  </si>
  <si>
    <t>ZVEČANJE</t>
  </si>
  <si>
    <t>OMIŠ</t>
  </si>
  <si>
    <t>OSTALI UGOSTITELJSKI OBJEKTI ZA SMJEŠTAJ (DR.VRSTE-SKUPINA KAMPOVI)</t>
  </si>
  <si>
    <t>I - V / 2025</t>
  </si>
  <si>
    <t>UDIO U UKUPNOM BR. NOĆENJA (I - V / 2025.) %</t>
  </si>
  <si>
    <t>INDEKS (I – V) 2025/2024</t>
  </si>
  <si>
    <t>I - V/ 2024</t>
  </si>
  <si>
    <t>UDIO U UKUPNOM BROJU NOĆENJA     (I-V)   2025%</t>
  </si>
  <si>
    <t>I -V/ 2025</t>
  </si>
  <si>
    <t>INDEKS (I-V)           2025/2024</t>
  </si>
  <si>
    <t>UDIO U UKUPNOM BROJU NOĆENJA     (I-V)   2025 %</t>
  </si>
  <si>
    <t>I – V /2023</t>
  </si>
  <si>
    <t>INDEKS (I – V)        2025/2023</t>
  </si>
  <si>
    <t>PREGLED TURISTIČKOG PROMETA U KOMERCIJALNIM SMJEŠTAJNIM OBJEKTIMA SIJEČANJ-SVIBANJ 2023.,2024. I 2025. – PO ZEMLJAMA</t>
  </si>
  <si>
    <t>PPREGLED TURISTIČKOG PROMETA U KOMERCIJALNIM SMJEŠTAJNIM OBJEKTIMA SIJEČANJ-SVIBANJ 2023,2024. I 2025.- VRSTA OBJEKTA</t>
  </si>
  <si>
    <t>I – V/2023</t>
  </si>
  <si>
    <t>INDEKS (I – V)        2025/2024</t>
  </si>
  <si>
    <t>PREGLED TURISTIČKOG PROMETA U KOMERCIJALNIM SMJEŠTAJNIM OBJEKTIMA 2023., 2024,2025. – MJESTA</t>
  </si>
  <si>
    <t>I - V/ 2023</t>
  </si>
  <si>
    <t>INDEKS (I-V)        2025/2023</t>
  </si>
  <si>
    <t>PREGLED TURISTIČKOG PROMETA U KOMERCIJALNIM SMJEŠTAJNIM OBJEKTIMA 2023., 2024., 2025 - MIKRO REGIJE</t>
  </si>
  <si>
    <t>I - V/2023</t>
  </si>
  <si>
    <t>INDEKS (I - V) 2025/2023</t>
  </si>
  <si>
    <t>INDEKS (I-V)  2025/2024</t>
  </si>
  <si>
    <t>HRVATSKA</t>
  </si>
  <si>
    <t>BIH</t>
  </si>
  <si>
    <t>** podaci iz eVisitora obrađeni na dan 30.06.2025</t>
  </si>
  <si>
    <t>** podaci iz eVisitora obrađeni na dan 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</si>
</sst>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#,##0&quot;    &quot;;&quot;-&quot;#,##0&quot;    &quot;;&quot; -&quot;00&quot;    &quot;;&quot; &quot;@&quot; &quot;"/>
    <numFmt numFmtId="165" formatCode="0.0"/>
    <numFmt numFmtId="166" formatCode="&quot; &quot;#,##0.00&quot; &quot;;&quot;-&quot;#,##0.00&quot; &quot;;&quot; -&quot;#&quot; &quot;;&quot; &quot;@&quot; &quot;"/>
    <numFmt numFmtId="167" formatCode="#,##0.00&quot; &quot;[$kn-41A];[Red]&quot;-&quot;#,##0.00&quot; &quot;[$kn-41A]"/>
    <numFmt numFmtId="168" formatCode="&quot; &quot;#,##0.00&quot;    &quot;;&quot;-&quot;#,##0.00&quot;    &quot;;&quot; -&quot;00&quot;    &quot;;&quot; &quot;@&quot; &quot;"/>
  </numFmts>
  <fonts count="20" x14ac:knownFonts="1">
    <font>
      <sz val="11"/>
      <color rgb="FF333333"/>
      <name val="Calibri"/>
      <family val="2"/>
      <charset val="238"/>
    </font>
    <font>
      <sz val="11"/>
      <color rgb="FF333333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b/>
      <i/>
      <sz val="16"/>
      <color rgb="FF333333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000000"/>
      <name val="Tahoma"/>
      <family val="2"/>
      <charset val="238"/>
    </font>
    <font>
      <b/>
      <i/>
      <u/>
      <sz val="11"/>
      <color rgb="FF333333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333333"/>
      <name val="Calibri"/>
      <family val="2"/>
      <charset val="238"/>
    </font>
    <font>
      <b/>
      <sz val="11"/>
      <color rgb="FF333333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FFC0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rgb="FFFFC000"/>
      </patternFill>
    </fill>
    <fill>
      <patternFill patternType="solid">
        <fgColor theme="8" tint="0.79998168889431442"/>
        <bgColor rgb="FFF8CBAD"/>
      </patternFill>
    </fill>
    <fill>
      <patternFill patternType="solid">
        <fgColor theme="8" tint="0.79998168889431442"/>
        <bgColor rgb="FFFFCC99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0" tint="-0.14999847407452621"/>
        <bgColor rgb="FFC6E0B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theme="0" tint="-0.14999847407452621"/>
        <bgColor rgb="FFD9E1F2"/>
      </patternFill>
    </fill>
    <fill>
      <patternFill patternType="solid">
        <fgColor theme="2"/>
        <bgColor rgb="FFD6DCE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8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166" fontId="1" fillId="0" borderId="0" applyFont="0" applyFill="0" applyBorder="0" applyAlignment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>
      <alignment horizontal="center"/>
    </xf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0" borderId="0" applyNumberFormat="0" applyBorder="0" applyProtection="0">
      <alignment horizontal="center" textRotation="90"/>
    </xf>
    <xf numFmtId="0" fontId="11" fillId="7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167" fontId="13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82">
    <xf numFmtId="0" fontId="0" fillId="0" borderId="0" xfId="0"/>
    <xf numFmtId="0" fontId="18" fillId="0" borderId="0" xfId="0" applyFont="1"/>
    <xf numFmtId="0" fontId="16" fillId="8" borderId="1" xfId="0" applyFont="1" applyFill="1" applyBorder="1" applyAlignment="1">
      <alignment horizontal="center"/>
    </xf>
    <xf numFmtId="3" fontId="15" fillId="0" borderId="1" xfId="0" applyNumberFormat="1" applyFont="1" applyBorder="1"/>
    <xf numFmtId="3" fontId="15" fillId="0" borderId="2" xfId="0" applyNumberFormat="1" applyFont="1" applyBorder="1" applyAlignment="1">
      <alignment horizontal="right"/>
    </xf>
    <xf numFmtId="164" fontId="1" fillId="0" borderId="0" xfId="1" applyNumberFormat="1"/>
    <xf numFmtId="3" fontId="0" fillId="0" borderId="0" xfId="0" applyNumberFormat="1"/>
    <xf numFmtId="4" fontId="0" fillId="0" borderId="0" xfId="0" applyNumberFormat="1"/>
    <xf numFmtId="3" fontId="15" fillId="0" borderId="4" xfId="0" applyNumberFormat="1" applyFont="1" applyBorder="1" applyAlignment="1">
      <alignment horizontal="right"/>
    </xf>
    <xf numFmtId="0" fontId="19" fillId="0" borderId="0" xfId="0" applyFont="1"/>
    <xf numFmtId="0" fontId="15" fillId="0" borderId="0" xfId="0" applyFont="1"/>
    <xf numFmtId="3" fontId="15" fillId="0" borderId="2" xfId="0" applyNumberFormat="1" applyFont="1" applyBorder="1"/>
    <xf numFmtId="3" fontId="15" fillId="0" borderId="5" xfId="0" applyNumberFormat="1" applyFont="1" applyBorder="1"/>
    <xf numFmtId="1" fontId="15" fillId="0" borderId="2" xfId="0" applyNumberFormat="1" applyFont="1" applyBorder="1"/>
    <xf numFmtId="2" fontId="15" fillId="0" borderId="0" xfId="0" applyNumberFormat="1" applyFont="1"/>
    <xf numFmtId="1" fontId="16" fillId="0" borderId="1" xfId="0" applyNumberFormat="1" applyFon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15" fillId="0" borderId="1" xfId="17" applyNumberFormat="1" applyFont="1" applyBorder="1"/>
    <xf numFmtId="0" fontId="16" fillId="0" borderId="0" xfId="0" applyFont="1" applyAlignment="1">
      <alignment horizontal="left"/>
    </xf>
    <xf numFmtId="0" fontId="15" fillId="0" borderId="9" xfId="0" applyFont="1" applyBorder="1"/>
    <xf numFmtId="0" fontId="15" fillId="0" borderId="12" xfId="0" applyFont="1" applyBorder="1"/>
    <xf numFmtId="0" fontId="16" fillId="0" borderId="12" xfId="0" applyFont="1" applyBorder="1"/>
    <xf numFmtId="0" fontId="16" fillId="0" borderId="14" xfId="0" applyFont="1" applyBorder="1"/>
    <xf numFmtId="3" fontId="16" fillId="8" borderId="15" xfId="0" applyNumberFormat="1" applyFont="1" applyFill="1" applyBorder="1"/>
    <xf numFmtId="0" fontId="15" fillId="0" borderId="18" xfId="0" applyFont="1" applyBorder="1"/>
    <xf numFmtId="0" fontId="17" fillId="0" borderId="19" xfId="0" applyFont="1" applyBorder="1"/>
    <xf numFmtId="0" fontId="15" fillId="0" borderId="19" xfId="0" applyFont="1" applyBorder="1"/>
    <xf numFmtId="0" fontId="16" fillId="0" borderId="19" xfId="0" applyFont="1" applyBorder="1"/>
    <xf numFmtId="0" fontId="16" fillId="0" borderId="20" xfId="0" applyFont="1" applyBorder="1"/>
    <xf numFmtId="3" fontId="15" fillId="0" borderId="22" xfId="0" applyNumberFormat="1" applyFont="1" applyBorder="1"/>
    <xf numFmtId="3" fontId="15" fillId="0" borderId="3" xfId="0" applyNumberFormat="1" applyFont="1" applyBorder="1"/>
    <xf numFmtId="0" fontId="16" fillId="8" borderId="12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3" fontId="15" fillId="0" borderId="12" xfId="0" applyNumberFormat="1" applyFont="1" applyBorder="1"/>
    <xf numFmtId="3" fontId="15" fillId="0" borderId="13" xfId="0" applyNumberFormat="1" applyFont="1" applyBorder="1"/>
    <xf numFmtId="3" fontId="15" fillId="0" borderId="25" xfId="0" applyNumberFormat="1" applyFont="1" applyBorder="1"/>
    <xf numFmtId="3" fontId="15" fillId="0" borderId="3" xfId="0" applyNumberFormat="1" applyFont="1" applyBorder="1" applyAlignment="1">
      <alignment horizontal="right"/>
    </xf>
    <xf numFmtId="0" fontId="16" fillId="10" borderId="3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3" fontId="16" fillId="10" borderId="23" xfId="0" applyNumberFormat="1" applyFont="1" applyFill="1" applyBorder="1"/>
    <xf numFmtId="3" fontId="16" fillId="10" borderId="16" xfId="0" applyNumberFormat="1" applyFont="1" applyFill="1" applyBorder="1"/>
    <xf numFmtId="0" fontId="16" fillId="10" borderId="1" xfId="0" applyFont="1" applyFill="1" applyBorder="1" applyAlignment="1">
      <alignment horizontal="center"/>
    </xf>
    <xf numFmtId="0" fontId="16" fillId="14" borderId="12" xfId="0" applyFont="1" applyFill="1" applyBorder="1" applyAlignment="1">
      <alignment horizontal="center"/>
    </xf>
    <xf numFmtId="0" fontId="16" fillId="14" borderId="13" xfId="0" applyFont="1" applyFill="1" applyBorder="1" applyAlignment="1">
      <alignment horizontal="center"/>
    </xf>
    <xf numFmtId="3" fontId="16" fillId="14" borderId="14" xfId="0" applyNumberFormat="1" applyFont="1" applyFill="1" applyBorder="1"/>
    <xf numFmtId="3" fontId="16" fillId="14" borderId="17" xfId="0" applyNumberFormat="1" applyFont="1" applyFill="1" applyBorder="1"/>
    <xf numFmtId="0" fontId="16" fillId="14" borderId="1" xfId="0" applyFont="1" applyFill="1" applyBorder="1" applyAlignment="1">
      <alignment horizontal="center"/>
    </xf>
    <xf numFmtId="0" fontId="16" fillId="14" borderId="2" xfId="0" applyFont="1" applyFill="1" applyBorder="1" applyAlignment="1">
      <alignment horizontal="center"/>
    </xf>
    <xf numFmtId="0" fontId="0" fillId="11" borderId="0" xfId="0" applyFill="1"/>
    <xf numFmtId="0" fontId="0" fillId="13" borderId="0" xfId="0" applyFill="1"/>
    <xf numFmtId="0" fontId="0" fillId="12" borderId="0" xfId="0" applyFill="1"/>
    <xf numFmtId="3" fontId="16" fillId="10" borderId="15" xfId="0" applyNumberFormat="1" applyFont="1" applyFill="1" applyBorder="1"/>
    <xf numFmtId="0" fontId="16" fillId="10" borderId="12" xfId="0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/>
    </xf>
    <xf numFmtId="1" fontId="15" fillId="0" borderId="27" xfId="0" applyNumberFormat="1" applyFont="1" applyBorder="1"/>
    <xf numFmtId="0" fontId="16" fillId="17" borderId="28" xfId="0" applyFont="1" applyFill="1" applyBorder="1" applyAlignment="1">
      <alignment horizontal="center" vertical="center" wrapText="1"/>
    </xf>
    <xf numFmtId="0" fontId="18" fillId="17" borderId="29" xfId="0" applyFont="1" applyFill="1" applyBorder="1" applyAlignment="1">
      <alignment horizontal="center" vertical="center" wrapText="1"/>
    </xf>
    <xf numFmtId="3" fontId="16" fillId="0" borderId="29" xfId="0" applyNumberFormat="1" applyFont="1" applyBorder="1"/>
    <xf numFmtId="3" fontId="15" fillId="0" borderId="29" xfId="0" applyNumberFormat="1" applyFont="1" applyBorder="1"/>
    <xf numFmtId="165" fontId="0" fillId="0" borderId="29" xfId="0" applyNumberFormat="1" applyBorder="1"/>
    <xf numFmtId="2" fontId="0" fillId="0" borderId="29" xfId="0" applyNumberFormat="1" applyBorder="1"/>
    <xf numFmtId="0" fontId="16" fillId="0" borderId="12" xfId="0" applyFont="1" applyBorder="1" applyAlignment="1">
      <alignment horizontal="center"/>
    </xf>
    <xf numFmtId="1" fontId="16" fillId="0" borderId="13" xfId="0" applyNumberFormat="1" applyFont="1" applyBorder="1"/>
    <xf numFmtId="0" fontId="16" fillId="0" borderId="14" xfId="0" applyFont="1" applyBorder="1" applyAlignment="1">
      <alignment horizontal="center"/>
    </xf>
    <xf numFmtId="3" fontId="15" fillId="0" borderId="15" xfId="0" applyNumberFormat="1" applyFont="1" applyBorder="1"/>
    <xf numFmtId="1" fontId="16" fillId="0" borderId="15" xfId="0" applyNumberFormat="1" applyFont="1" applyBorder="1"/>
    <xf numFmtId="1" fontId="16" fillId="0" borderId="17" xfId="0" applyNumberFormat="1" applyFont="1" applyBorder="1"/>
    <xf numFmtId="0" fontId="16" fillId="14" borderId="3" xfId="0" applyFont="1" applyFill="1" applyBorder="1" applyAlignment="1">
      <alignment horizontal="center"/>
    </xf>
    <xf numFmtId="3" fontId="16" fillId="14" borderId="16" xfId="0" applyNumberFormat="1" applyFont="1" applyFill="1" applyBorder="1"/>
    <xf numFmtId="0" fontId="16" fillId="18" borderId="1" xfId="0" applyFont="1" applyFill="1" applyBorder="1" applyAlignment="1">
      <alignment horizontal="center"/>
    </xf>
    <xf numFmtId="0" fontId="16" fillId="18" borderId="13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9" borderId="12" xfId="0" applyFont="1" applyFill="1" applyBorder="1" applyAlignment="1">
      <alignment horizontal="center"/>
    </xf>
    <xf numFmtId="0" fontId="16" fillId="19" borderId="13" xfId="0" applyFont="1" applyFill="1" applyBorder="1" applyAlignment="1">
      <alignment horizontal="center"/>
    </xf>
    <xf numFmtId="0" fontId="16" fillId="18" borderId="3" xfId="0" applyFont="1" applyFill="1" applyBorder="1" applyAlignment="1">
      <alignment horizontal="center"/>
    </xf>
    <xf numFmtId="0" fontId="16" fillId="18" borderId="5" xfId="0" applyFont="1" applyFill="1" applyBorder="1" applyAlignment="1">
      <alignment horizontal="center"/>
    </xf>
    <xf numFmtId="0" fontId="16" fillId="19" borderId="2" xfId="0" applyFont="1" applyFill="1" applyBorder="1" applyAlignment="1">
      <alignment horizontal="center"/>
    </xf>
    <xf numFmtId="0" fontId="16" fillId="19" borderId="3" xfId="0" applyFont="1" applyFill="1" applyBorder="1" applyAlignment="1">
      <alignment horizontal="center"/>
    </xf>
    <xf numFmtId="3" fontId="16" fillId="20" borderId="23" xfId="0" applyNumberFormat="1" applyFont="1" applyFill="1" applyBorder="1" applyAlignment="1">
      <alignment horizontal="right"/>
    </xf>
    <xf numFmtId="3" fontId="16" fillId="20" borderId="16" xfId="0" applyNumberFormat="1" applyFont="1" applyFill="1" applyBorder="1" applyAlignment="1">
      <alignment horizontal="right"/>
    </xf>
    <xf numFmtId="3" fontId="15" fillId="0" borderId="26" xfId="0" applyNumberFormat="1" applyFont="1" applyBorder="1"/>
    <xf numFmtId="3" fontId="15" fillId="0" borderId="32" xfId="0" applyNumberFormat="1" applyFont="1" applyBorder="1"/>
    <xf numFmtId="3" fontId="15" fillId="0" borderId="33" xfId="0" applyNumberFormat="1" applyFont="1" applyBorder="1"/>
    <xf numFmtId="1" fontId="15" fillId="0" borderId="6" xfId="0" applyNumberFormat="1" applyFont="1" applyBorder="1"/>
    <xf numFmtId="1" fontId="15" fillId="0" borderId="5" xfId="0" applyNumberFormat="1" applyFont="1" applyBorder="1"/>
    <xf numFmtId="2" fontId="0" fillId="0" borderId="34" xfId="0" applyNumberFormat="1" applyBorder="1"/>
    <xf numFmtId="0" fontId="16" fillId="0" borderId="35" xfId="0" applyFont="1" applyBorder="1"/>
    <xf numFmtId="3" fontId="16" fillId="8" borderId="36" xfId="0" applyNumberFormat="1" applyFont="1" applyFill="1" applyBorder="1"/>
    <xf numFmtId="3" fontId="16" fillId="8" borderId="37" xfId="0" applyNumberFormat="1" applyFont="1" applyFill="1" applyBorder="1"/>
    <xf numFmtId="3" fontId="16" fillId="10" borderId="36" xfId="0" applyNumberFormat="1" applyFont="1" applyFill="1" applyBorder="1"/>
    <xf numFmtId="3" fontId="16" fillId="10" borderId="37" xfId="0" applyNumberFormat="1" applyFont="1" applyFill="1" applyBorder="1"/>
    <xf numFmtId="3" fontId="16" fillId="14" borderId="38" xfId="0" applyNumberFormat="1" applyFont="1" applyFill="1" applyBorder="1"/>
    <xf numFmtId="3" fontId="16" fillId="14" borderId="39" xfId="0" applyNumberFormat="1" applyFont="1" applyFill="1" applyBorder="1"/>
    <xf numFmtId="3" fontId="16" fillId="20" borderId="36" xfId="0" applyNumberFormat="1" applyFont="1" applyFill="1" applyBorder="1"/>
    <xf numFmtId="3" fontId="16" fillId="20" borderId="37" xfId="0" applyNumberFormat="1" applyFont="1" applyFill="1" applyBorder="1"/>
    <xf numFmtId="1" fontId="16" fillId="18" borderId="40" xfId="0" applyNumberFormat="1" applyFont="1" applyFill="1" applyBorder="1"/>
    <xf numFmtId="1" fontId="16" fillId="18" borderId="39" xfId="0" applyNumberFormat="1" applyFont="1" applyFill="1" applyBorder="1"/>
    <xf numFmtId="3" fontId="19" fillId="17" borderId="8" xfId="0" applyNumberFormat="1" applyFont="1" applyFill="1" applyBorder="1"/>
    <xf numFmtId="0" fontId="16" fillId="8" borderId="21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/>
    </xf>
    <xf numFmtId="0" fontId="16" fillId="14" borderId="10" xfId="0" applyFont="1" applyFill="1" applyBorder="1" applyAlignment="1">
      <alignment horizontal="center"/>
    </xf>
    <xf numFmtId="0" fontId="16" fillId="14" borderId="24" xfId="0" applyFont="1" applyFill="1" applyBorder="1" applyAlignment="1">
      <alignment horizontal="center"/>
    </xf>
    <xf numFmtId="0" fontId="16" fillId="19" borderId="10" xfId="0" applyFont="1" applyFill="1" applyBorder="1" applyAlignment="1">
      <alignment horizontal="center"/>
    </xf>
    <xf numFmtId="0" fontId="16" fillId="19" borderId="24" xfId="0" applyFont="1" applyFill="1" applyBorder="1" applyAlignment="1">
      <alignment horizontal="center"/>
    </xf>
    <xf numFmtId="3" fontId="16" fillId="0" borderId="11" xfId="0" applyNumberFormat="1" applyFont="1" applyBorder="1"/>
    <xf numFmtId="3" fontId="15" fillId="0" borderId="41" xfId="0" applyNumberFormat="1" applyFont="1" applyBorder="1"/>
    <xf numFmtId="0" fontId="16" fillId="0" borderId="26" xfId="0" applyFont="1" applyBorder="1"/>
    <xf numFmtId="3" fontId="16" fillId="8" borderId="23" xfId="0" applyNumberFormat="1" applyFont="1" applyFill="1" applyBorder="1"/>
    <xf numFmtId="3" fontId="16" fillId="14" borderId="15" xfId="0" applyNumberFormat="1" applyFont="1" applyFill="1" applyBorder="1"/>
    <xf numFmtId="3" fontId="16" fillId="20" borderId="15" xfId="0" applyNumberFormat="1" applyFont="1" applyFill="1" applyBorder="1"/>
    <xf numFmtId="3" fontId="16" fillId="17" borderId="17" xfId="0" applyNumberFormat="1" applyFont="1" applyFill="1" applyBorder="1"/>
    <xf numFmtId="0" fontId="15" fillId="0" borderId="7" xfId="0" applyFont="1" applyBorder="1"/>
    <xf numFmtId="0" fontId="18" fillId="13" borderId="7" xfId="0" applyFont="1" applyFill="1" applyBorder="1" applyAlignment="1">
      <alignment horizontal="center" vertical="center" wrapText="1"/>
    </xf>
    <xf numFmtId="0" fontId="15" fillId="0" borderId="36" xfId="0" applyFont="1" applyBorder="1"/>
    <xf numFmtId="0" fontId="16" fillId="17" borderId="37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/>
    </xf>
    <xf numFmtId="0" fontId="0" fillId="0" borderId="43" xfId="0" applyBorder="1"/>
    <xf numFmtId="3" fontId="0" fillId="0" borderId="43" xfId="0" applyNumberFormat="1" applyBorder="1"/>
    <xf numFmtId="3" fontId="16" fillId="21" borderId="23" xfId="0" applyNumberFormat="1" applyFont="1" applyFill="1" applyBorder="1"/>
    <xf numFmtId="3" fontId="19" fillId="22" borderId="43" xfId="0" applyNumberFormat="1" applyFont="1" applyFill="1" applyBorder="1"/>
    <xf numFmtId="0" fontId="19" fillId="0" borderId="4" xfId="0" applyFont="1" applyBorder="1" applyAlignment="1">
      <alignment horizontal="left"/>
    </xf>
    <xf numFmtId="2" fontId="0" fillId="0" borderId="1" xfId="0" applyNumberFormat="1" applyBorder="1"/>
    <xf numFmtId="2" fontId="0" fillId="0" borderId="13" xfId="0" applyNumberFormat="1" applyBorder="1"/>
    <xf numFmtId="2" fontId="19" fillId="16" borderId="15" xfId="0" applyNumberFormat="1" applyFont="1" applyFill="1" applyBorder="1"/>
    <xf numFmtId="2" fontId="19" fillId="16" borderId="17" xfId="0" applyNumberFormat="1" applyFont="1" applyFill="1" applyBorder="1"/>
    <xf numFmtId="0" fontId="0" fillId="0" borderId="4" xfId="0" applyBorder="1"/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0" fillId="15" borderId="1" xfId="0" applyFill="1" applyBorder="1"/>
    <xf numFmtId="0" fontId="0" fillId="15" borderId="13" xfId="0" applyFill="1" applyBorder="1"/>
    <xf numFmtId="0" fontId="14" fillId="0" borderId="0" xfId="0" applyFont="1" applyAlignment="1">
      <alignment horizontal="left"/>
    </xf>
    <xf numFmtId="0" fontId="16" fillId="8" borderId="9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6" fillId="10" borderId="24" xfId="0" applyFont="1" applyFill="1" applyBorder="1" applyAlignment="1">
      <alignment horizontal="center"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16" fillId="19" borderId="21" xfId="0" applyFont="1" applyFill="1" applyBorder="1" applyAlignment="1">
      <alignment horizontal="center" vertical="center" wrapText="1"/>
    </xf>
    <xf numFmtId="0" fontId="16" fillId="19" borderId="10" xfId="0" applyFont="1" applyFill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wrapText="1"/>
    </xf>
    <xf numFmtId="0" fontId="16" fillId="15" borderId="11" xfId="0" applyFont="1" applyFill="1" applyBorder="1" applyAlignment="1">
      <alignment horizont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10" borderId="42" xfId="0" applyFont="1" applyFill="1" applyBorder="1" applyAlignment="1">
      <alignment horizontal="center" vertical="center" wrapText="1"/>
    </xf>
    <xf numFmtId="0" fontId="16" fillId="14" borderId="42" xfId="0" applyFont="1" applyFill="1" applyBorder="1" applyAlignment="1">
      <alignment horizontal="center" vertical="center" wrapText="1"/>
    </xf>
    <xf numFmtId="0" fontId="16" fillId="19" borderId="42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left"/>
    </xf>
    <xf numFmtId="0" fontId="16" fillId="9" borderId="10" xfId="0" applyFont="1" applyFill="1" applyBorder="1" applyAlignment="1">
      <alignment horizontal="left"/>
    </xf>
    <xf numFmtId="0" fontId="16" fillId="9" borderId="11" xfId="0" applyFont="1" applyFill="1" applyBorder="1" applyAlignment="1">
      <alignment horizontal="left"/>
    </xf>
    <xf numFmtId="0" fontId="16" fillId="8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center" vertical="center" wrapText="1"/>
    </xf>
    <xf numFmtId="0" fontId="16" fillId="18" borderId="13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16" fillId="14" borderId="24" xfId="0" applyFont="1" applyFill="1" applyBorder="1" applyAlignment="1">
      <alignment horizontal="center" vertical="center" wrapText="1"/>
    </xf>
    <xf numFmtId="0" fontId="16" fillId="19" borderId="9" xfId="0" applyFont="1" applyFill="1" applyBorder="1" applyAlignment="1">
      <alignment horizontal="center" vertical="center" wrapText="1"/>
    </xf>
    <xf numFmtId="0" fontId="16" fillId="19" borderId="11" xfId="0" applyFont="1" applyFill="1" applyBorder="1" applyAlignment="1">
      <alignment horizontal="center" vertical="center" wrapText="1"/>
    </xf>
    <xf numFmtId="0" fontId="16" fillId="18" borderId="21" xfId="0" applyFont="1" applyFill="1" applyBorder="1" applyAlignment="1">
      <alignment horizontal="center" vertical="center" wrapText="1"/>
    </xf>
    <xf numFmtId="0" fontId="16" fillId="18" borderId="24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5" fillId="0" borderId="19" xfId="0" applyFont="1" applyFill="1" applyBorder="1"/>
    <xf numFmtId="0" fontId="15" fillId="0" borderId="30" xfId="0" applyFont="1" applyFill="1" applyBorder="1"/>
    <xf numFmtId="0" fontId="15" fillId="0" borderId="31" xfId="0" applyFont="1" applyFill="1" applyBorder="1"/>
  </cellXfs>
  <cellStyles count="23">
    <cellStyle name="Accent" xfId="2" xr:uid="{8764EDFB-5432-496F-9835-BC81E3890463}"/>
    <cellStyle name="Accent 1" xfId="3" xr:uid="{6CE1AFDE-7393-4293-B503-4C57EA57E1BB}"/>
    <cellStyle name="Accent 2" xfId="4" xr:uid="{AB815A96-92DC-472C-B7EF-05CE6A3C0875}"/>
    <cellStyle name="Accent 3" xfId="5" xr:uid="{23AD4769-EDDE-42D9-B97B-795EC77A77D8}"/>
    <cellStyle name="Bad" xfId="6" xr:uid="{C80491C3-6402-432F-AE0A-B7DA7314EEE7}"/>
    <cellStyle name="Comma" xfId="7" xr:uid="{1B49EA46-61B6-4F61-ACC6-704B6BF33F2D}"/>
    <cellStyle name="Error" xfId="8" xr:uid="{9B3E3A91-1186-446B-9D7B-B1E39D9CEC71}"/>
    <cellStyle name="Footnote" xfId="9" xr:uid="{B48CED85-642A-4E3B-816A-71F272679A12}"/>
    <cellStyle name="Heading" xfId="10" xr:uid="{4A7FAF98-5AC0-42AA-8075-63D4AE7DBA59}"/>
    <cellStyle name="Heading 1" xfId="11" xr:uid="{436A8152-AE2A-476C-820E-19BF3BE78288}"/>
    <cellStyle name="Heading 2" xfId="12" xr:uid="{F6595E3E-1855-472B-A980-27F5D837AE8F}"/>
    <cellStyle name="Heading 3" xfId="13" xr:uid="{D41BA4B1-2C7A-48C7-A586-82AB323DEF4A}"/>
    <cellStyle name="Heading1" xfId="14" xr:uid="{15836D05-F631-4929-BB30-40D61C7B1421}"/>
    <cellStyle name="Neutral" xfId="15" xr:uid="{D03313D3-23DB-4BEB-92B7-F5039B7A6C79}"/>
    <cellStyle name="Normalno" xfId="0" builtinId="0" customBuiltin="1"/>
    <cellStyle name="Normalno 2" xfId="16" xr:uid="{F45F6470-67C5-4062-BF07-FC117DC669CD}"/>
    <cellStyle name="Normalno 3" xfId="17" xr:uid="{F4B93B04-3F5F-4FBA-B466-3857D96AEA20}"/>
    <cellStyle name="Result" xfId="18" xr:uid="{82E39310-C005-4C30-91FE-2C9665AD6CD9}"/>
    <cellStyle name="Result2" xfId="19" xr:uid="{2CD82297-DC97-4B9D-813C-B47016E2198C}"/>
    <cellStyle name="Status" xfId="20" xr:uid="{820E6CC7-4446-4067-A16F-2D2621D94334}"/>
    <cellStyle name="Text" xfId="21" xr:uid="{2F0E3E87-264F-458B-A27F-2342BE16D6C4}"/>
    <cellStyle name="Warning" xfId="22" xr:uid="{7A79C65A-89C2-4E6E-A72F-3B7A827671C2}"/>
    <cellStyle name="Zarez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539C2-1BF9-44ED-A1E2-4D0D4493001F}">
  <dimension ref="A1:O31"/>
  <sheetViews>
    <sheetView topLeftCell="A2" workbookViewId="0">
      <selection activeCell="E31" sqref="E31"/>
    </sheetView>
  </sheetViews>
  <sheetFormatPr defaultRowHeight="15" x14ac:dyDescent="0.25"/>
  <cols>
    <col min="1" max="1" width="22.42578125" customWidth="1"/>
    <col min="2" max="2" width="11.7109375" customWidth="1"/>
    <col min="3" max="3" width="14.85546875" customWidth="1"/>
    <col min="4" max="4" width="12.140625" customWidth="1"/>
    <col min="5" max="5" width="13.42578125" customWidth="1"/>
    <col min="6" max="7" width="12.140625" customWidth="1"/>
    <col min="8" max="8" width="12.85546875" customWidth="1"/>
    <col min="9" max="10" width="12.28515625" customWidth="1"/>
    <col min="11" max="11" width="10.85546875" customWidth="1"/>
    <col min="12" max="12" width="9.140625" customWidth="1"/>
    <col min="13" max="13" width="6.140625" customWidth="1"/>
    <col min="14" max="14" width="9.140625" customWidth="1"/>
  </cols>
  <sheetData>
    <row r="1" spans="1:15" ht="18.399999999999999" customHeight="1" thickBot="1" x14ac:dyDescent="0.3">
      <c r="A1" s="138" t="s">
        <v>72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5" ht="78.599999999999994" customHeight="1" x14ac:dyDescent="0.25">
      <c r="A2" s="25"/>
      <c r="B2" s="139" t="s">
        <v>70</v>
      </c>
      <c r="C2" s="140"/>
      <c r="D2" s="141" t="s">
        <v>24</v>
      </c>
      <c r="E2" s="142"/>
      <c r="F2" s="143" t="s">
        <v>62</v>
      </c>
      <c r="G2" s="144"/>
      <c r="H2" s="145" t="s">
        <v>71</v>
      </c>
      <c r="I2" s="146"/>
      <c r="J2" s="146" t="s">
        <v>64</v>
      </c>
      <c r="K2" s="146"/>
      <c r="L2" s="147" t="s">
        <v>63</v>
      </c>
      <c r="M2" s="148"/>
    </row>
    <row r="3" spans="1:15" s="1" customFormat="1" ht="12.75" customHeight="1" x14ac:dyDescent="0.2">
      <c r="A3" s="26"/>
      <c r="B3" s="128">
        <v>1</v>
      </c>
      <c r="C3" s="129"/>
      <c r="D3" s="130">
        <v>2</v>
      </c>
      <c r="E3" s="131"/>
      <c r="F3" s="128">
        <v>3</v>
      </c>
      <c r="G3" s="129"/>
      <c r="H3" s="132" t="s">
        <v>0</v>
      </c>
      <c r="I3" s="133"/>
      <c r="J3" s="133" t="s">
        <v>1</v>
      </c>
      <c r="K3" s="133"/>
      <c r="L3" s="134">
        <v>6</v>
      </c>
      <c r="M3" s="135"/>
    </row>
    <row r="4" spans="1:15" ht="24.95" customHeight="1" x14ac:dyDescent="0.25">
      <c r="A4" s="27"/>
      <c r="B4" s="117" t="s">
        <v>2</v>
      </c>
      <c r="C4" s="33" t="s">
        <v>3</v>
      </c>
      <c r="D4" s="38" t="s">
        <v>2</v>
      </c>
      <c r="E4" s="39" t="s">
        <v>3</v>
      </c>
      <c r="F4" s="43" t="s">
        <v>2</v>
      </c>
      <c r="G4" s="44" t="s">
        <v>3</v>
      </c>
      <c r="H4" s="78" t="s">
        <v>2</v>
      </c>
      <c r="I4" s="77" t="s">
        <v>3</v>
      </c>
      <c r="J4" s="72" t="s">
        <v>2</v>
      </c>
      <c r="K4" s="77" t="s">
        <v>3</v>
      </c>
      <c r="L4" s="136"/>
      <c r="M4" s="137"/>
    </row>
    <row r="5" spans="1:15" ht="21.75" customHeight="1" x14ac:dyDescent="0.25">
      <c r="A5" s="28" t="s">
        <v>4</v>
      </c>
      <c r="B5" s="119">
        <v>4130</v>
      </c>
      <c r="C5" s="31">
        <v>17073</v>
      </c>
      <c r="D5" s="30">
        <v>4280</v>
      </c>
      <c r="E5" s="36">
        <v>20253</v>
      </c>
      <c r="F5" s="34">
        <v>3682</v>
      </c>
      <c r="G5" s="35">
        <v>15176</v>
      </c>
      <c r="H5" s="37">
        <f t="shared" ref="H5:H26" si="0">SUM(F5/B5*100)</f>
        <v>89.152542372881356</v>
      </c>
      <c r="I5" s="4">
        <f t="shared" ref="I5:I26" si="1">SUM(G5/C5*100)</f>
        <v>88.888888888888886</v>
      </c>
      <c r="J5" s="4">
        <f t="shared" ref="J5:J14" si="2">SUM(F5/D5*100)</f>
        <v>86.028037383177576</v>
      </c>
      <c r="K5" s="4">
        <f t="shared" ref="K5:K13" si="3">SUM(G5/E5*100)</f>
        <v>74.932108823384198</v>
      </c>
      <c r="L5" s="123">
        <f>SUM(G5/G26*100)</f>
        <v>20.857614073666848</v>
      </c>
      <c r="M5" s="124"/>
      <c r="N5" s="5"/>
    </row>
    <row r="6" spans="1:15" ht="21.75" customHeight="1" x14ac:dyDescent="0.25">
      <c r="A6" s="28" t="s">
        <v>5</v>
      </c>
      <c r="B6" s="119">
        <v>2231</v>
      </c>
      <c r="C6" s="31">
        <v>8263</v>
      </c>
      <c r="D6" s="31">
        <v>3296</v>
      </c>
      <c r="E6" s="11">
        <v>12873</v>
      </c>
      <c r="F6" s="34">
        <v>3044</v>
      </c>
      <c r="G6" s="35">
        <v>11326</v>
      </c>
      <c r="H6" s="37">
        <f t="shared" si="0"/>
        <v>136.44105782160466</v>
      </c>
      <c r="I6" s="4">
        <f t="shared" si="1"/>
        <v>137.06886118843036</v>
      </c>
      <c r="J6" s="4">
        <f t="shared" si="2"/>
        <v>92.354368932038838</v>
      </c>
      <c r="K6" s="4">
        <f t="shared" si="3"/>
        <v>87.982599238716702</v>
      </c>
      <c r="L6" s="123">
        <f>SUM(G6/G26*100)</f>
        <v>15.566245189664652</v>
      </c>
      <c r="M6" s="124"/>
      <c r="N6" s="5"/>
    </row>
    <row r="7" spans="1:15" ht="21.75" customHeight="1" x14ac:dyDescent="0.25">
      <c r="A7" s="28" t="s">
        <v>6</v>
      </c>
      <c r="B7" s="119">
        <v>1113</v>
      </c>
      <c r="C7" s="31">
        <v>4886</v>
      </c>
      <c r="D7" s="31">
        <v>992</v>
      </c>
      <c r="E7" s="11">
        <v>5260</v>
      </c>
      <c r="F7" s="34">
        <v>1496</v>
      </c>
      <c r="G7" s="35">
        <v>7975</v>
      </c>
      <c r="H7" s="37">
        <f t="shared" si="0"/>
        <v>134.41150044923629</v>
      </c>
      <c r="I7" s="4">
        <f t="shared" si="1"/>
        <v>163.22144903806793</v>
      </c>
      <c r="J7" s="4">
        <f t="shared" si="2"/>
        <v>150.80645161290323</v>
      </c>
      <c r="K7" s="4">
        <f t="shared" si="3"/>
        <v>151.61596958174906</v>
      </c>
      <c r="L7" s="123">
        <f>SUM(G7/G26*100)</f>
        <v>10.960692688290269</v>
      </c>
      <c r="M7" s="124"/>
      <c r="N7" s="5"/>
    </row>
    <row r="8" spans="1:15" ht="20.25" customHeight="1" x14ac:dyDescent="0.25">
      <c r="A8" s="28" t="s">
        <v>83</v>
      </c>
      <c r="B8" s="119">
        <v>2071</v>
      </c>
      <c r="C8" s="31">
        <v>4383</v>
      </c>
      <c r="D8" s="31">
        <v>2604</v>
      </c>
      <c r="E8" s="11">
        <v>5607</v>
      </c>
      <c r="F8" s="34">
        <v>2387</v>
      </c>
      <c r="G8" s="35">
        <v>5135</v>
      </c>
      <c r="H8" s="37">
        <f t="shared" si="0"/>
        <v>115.25832930951232</v>
      </c>
      <c r="I8" s="4">
        <f t="shared" si="1"/>
        <v>117.15719826602783</v>
      </c>
      <c r="J8" s="4">
        <f t="shared" si="2"/>
        <v>91.666666666666657</v>
      </c>
      <c r="K8" s="4">
        <f t="shared" si="3"/>
        <v>91.581951132512927</v>
      </c>
      <c r="L8" s="123">
        <f>SUM(G8/G26*100)</f>
        <v>7.0574491478834531</v>
      </c>
      <c r="M8" s="124"/>
      <c r="N8" s="5"/>
      <c r="O8" s="6"/>
    </row>
    <row r="9" spans="1:15" ht="20.25" customHeight="1" x14ac:dyDescent="0.25">
      <c r="A9" s="28" t="s">
        <v>84</v>
      </c>
      <c r="B9" s="118">
        <v>417</v>
      </c>
      <c r="C9" s="31">
        <v>1554</v>
      </c>
      <c r="D9" s="31">
        <v>723</v>
      </c>
      <c r="E9" s="11">
        <v>2268</v>
      </c>
      <c r="F9" s="34">
        <v>1095</v>
      </c>
      <c r="G9" s="35">
        <v>3151</v>
      </c>
      <c r="H9" s="37">
        <f t="shared" si="0"/>
        <v>262.58992805755395</v>
      </c>
      <c r="I9" s="4">
        <f t="shared" si="1"/>
        <v>202.76705276705277</v>
      </c>
      <c r="J9" s="4">
        <f t="shared" si="2"/>
        <v>151.45228215767634</v>
      </c>
      <c r="K9" s="4">
        <f t="shared" si="3"/>
        <v>138.93298059964727</v>
      </c>
      <c r="L9" s="123">
        <f>SUM(G9/G26*100)</f>
        <v>4.3306761957119297</v>
      </c>
      <c r="M9" s="124"/>
      <c r="N9" s="5"/>
    </row>
    <row r="10" spans="1:15" ht="18" customHeight="1" x14ac:dyDescent="0.25">
      <c r="A10" s="28" t="s">
        <v>7</v>
      </c>
      <c r="B10" s="118">
        <v>745</v>
      </c>
      <c r="C10" s="31">
        <v>2246</v>
      </c>
      <c r="D10" s="31">
        <v>942</v>
      </c>
      <c r="E10" s="11">
        <v>3372</v>
      </c>
      <c r="F10" s="34">
        <v>1078</v>
      </c>
      <c r="G10" s="35">
        <v>2956</v>
      </c>
      <c r="H10" s="37">
        <f t="shared" si="0"/>
        <v>144.69798657718121</v>
      </c>
      <c r="I10" s="4">
        <f t="shared" si="1"/>
        <v>131.61175422974176</v>
      </c>
      <c r="J10" s="4">
        <f t="shared" si="2"/>
        <v>114.43736730360934</v>
      </c>
      <c r="K10" s="4">
        <f t="shared" si="3"/>
        <v>87.663107947805457</v>
      </c>
      <c r="L10" s="123">
        <f>SUM(G10/G26*100)</f>
        <v>4.0626717976910394</v>
      </c>
      <c r="M10" s="124"/>
      <c r="N10" s="5"/>
      <c r="O10" s="7"/>
    </row>
    <row r="11" spans="1:15" ht="18" customHeight="1" x14ac:dyDescent="0.25">
      <c r="A11" s="28" t="s">
        <v>10</v>
      </c>
      <c r="B11" s="118">
        <v>423</v>
      </c>
      <c r="C11" s="31">
        <v>1740</v>
      </c>
      <c r="D11" s="31">
        <v>590</v>
      </c>
      <c r="E11" s="11">
        <v>2369</v>
      </c>
      <c r="F11" s="34">
        <v>689</v>
      </c>
      <c r="G11" s="35">
        <v>2916</v>
      </c>
      <c r="H11" s="37">
        <f t="shared" si="0"/>
        <v>162.88416075650119</v>
      </c>
      <c r="I11" s="4">
        <f t="shared" si="1"/>
        <v>167.58620689655172</v>
      </c>
      <c r="J11" s="4">
        <f t="shared" si="2"/>
        <v>116.77966101694915</v>
      </c>
      <c r="K11" s="4">
        <f t="shared" si="3"/>
        <v>123.08991135500212</v>
      </c>
      <c r="L11" s="123">
        <f>SUM(G11/G26*100)</f>
        <v>4.0076965365585488</v>
      </c>
      <c r="M11" s="124"/>
      <c r="N11" s="5"/>
    </row>
    <row r="12" spans="1:15" ht="18" customHeight="1" x14ac:dyDescent="0.25">
      <c r="A12" s="28" t="s">
        <v>8</v>
      </c>
      <c r="B12" s="118">
        <v>730</v>
      </c>
      <c r="C12" s="31">
        <v>2395</v>
      </c>
      <c r="D12" s="31">
        <v>1010</v>
      </c>
      <c r="E12" s="11">
        <v>3087</v>
      </c>
      <c r="F12" s="34">
        <v>894</v>
      </c>
      <c r="G12" s="35">
        <v>2662</v>
      </c>
      <c r="H12" s="37">
        <f t="shared" si="0"/>
        <v>122.46575342465754</v>
      </c>
      <c r="I12" s="4">
        <f t="shared" si="1"/>
        <v>111.1482254697286</v>
      </c>
      <c r="J12" s="4">
        <f t="shared" si="2"/>
        <v>88.514851485148512</v>
      </c>
      <c r="K12" s="4">
        <f t="shared" si="3"/>
        <v>86.232588273404602</v>
      </c>
      <c r="L12" s="123">
        <f>SUM(G12/G26*100)</f>
        <v>3.6586036283672345</v>
      </c>
      <c r="M12" s="124"/>
      <c r="N12" s="5"/>
    </row>
    <row r="13" spans="1:15" ht="18" customHeight="1" x14ac:dyDescent="0.25">
      <c r="A13" s="28" t="s">
        <v>9</v>
      </c>
      <c r="B13" s="118">
        <v>585</v>
      </c>
      <c r="C13" s="31">
        <v>1933</v>
      </c>
      <c r="D13" s="31">
        <v>910</v>
      </c>
      <c r="E13" s="11">
        <v>2910</v>
      </c>
      <c r="F13" s="34">
        <v>701</v>
      </c>
      <c r="G13" s="35">
        <v>2631</v>
      </c>
      <c r="H13" s="37">
        <f t="shared" si="0"/>
        <v>119.82905982905983</v>
      </c>
      <c r="I13" s="8">
        <f t="shared" si="1"/>
        <v>136.10967408173823</v>
      </c>
      <c r="J13" s="4">
        <f t="shared" si="2"/>
        <v>77.032967032967036</v>
      </c>
      <c r="K13" s="4">
        <f t="shared" si="3"/>
        <v>90.412371134020617</v>
      </c>
      <c r="L13" s="123">
        <f>SUM(G13/G26*100)</f>
        <v>3.6159978009895544</v>
      </c>
      <c r="M13" s="124"/>
      <c r="N13" s="5"/>
    </row>
    <row r="14" spans="1:15" ht="18" customHeight="1" x14ac:dyDescent="0.25">
      <c r="A14" s="28" t="s">
        <v>11</v>
      </c>
      <c r="B14" s="118">
        <v>225</v>
      </c>
      <c r="C14" s="31">
        <v>1142</v>
      </c>
      <c r="D14" s="31">
        <v>309</v>
      </c>
      <c r="E14" s="11">
        <v>1757</v>
      </c>
      <c r="F14" s="34">
        <v>367</v>
      </c>
      <c r="G14" s="35">
        <v>1950</v>
      </c>
      <c r="H14" s="37">
        <f t="shared" si="0"/>
        <v>163.11111111111111</v>
      </c>
      <c r="I14" s="4">
        <f t="shared" si="1"/>
        <v>170.75306479859896</v>
      </c>
      <c r="J14" s="4">
        <f t="shared" si="2"/>
        <v>118.77022653721683</v>
      </c>
      <c r="K14" s="4">
        <f>SUM(G14/E14*100)</f>
        <v>110.9846328969835</v>
      </c>
      <c r="L14" s="123">
        <f>SUM(G14/G26*100)</f>
        <v>2.680043980208906</v>
      </c>
      <c r="M14" s="124"/>
      <c r="N14" s="5"/>
    </row>
    <row r="15" spans="1:15" ht="18" customHeight="1" x14ac:dyDescent="0.25">
      <c r="A15" s="28" t="s">
        <v>12</v>
      </c>
      <c r="B15" s="118">
        <v>273</v>
      </c>
      <c r="C15" s="31">
        <v>1077</v>
      </c>
      <c r="D15" s="31">
        <v>315</v>
      </c>
      <c r="E15" s="11">
        <v>1258</v>
      </c>
      <c r="F15" s="34">
        <v>359</v>
      </c>
      <c r="G15" s="35">
        <v>1314</v>
      </c>
      <c r="H15" s="37">
        <f t="shared" si="0"/>
        <v>131.5018315018315</v>
      </c>
      <c r="I15" s="4">
        <f t="shared" si="1"/>
        <v>122.00557103064067</v>
      </c>
      <c r="J15" s="4">
        <f t="shared" ref="J15:J26" si="4">SUM(F15/D15*100)</f>
        <v>113.96825396825396</v>
      </c>
      <c r="K15" s="4">
        <f>SUM(G15/E15*100)</f>
        <v>104.45151033386328</v>
      </c>
      <c r="L15" s="123">
        <f>SUM(G15/G26*100)</f>
        <v>1.805937328202309</v>
      </c>
      <c r="M15" s="124"/>
      <c r="N15" s="5"/>
    </row>
    <row r="16" spans="1:15" ht="18" customHeight="1" x14ac:dyDescent="0.25">
      <c r="A16" s="28" t="s">
        <v>14</v>
      </c>
      <c r="B16" s="118">
        <v>386</v>
      </c>
      <c r="C16" s="31">
        <v>1394</v>
      </c>
      <c r="D16" s="31">
        <v>269</v>
      </c>
      <c r="E16" s="11">
        <v>1103</v>
      </c>
      <c r="F16" s="34">
        <v>328</v>
      </c>
      <c r="G16" s="35">
        <v>1248</v>
      </c>
      <c r="H16" s="37">
        <f t="shared" si="0"/>
        <v>84.974093264248708</v>
      </c>
      <c r="I16" s="4">
        <f t="shared" si="1"/>
        <v>89.526542324246776</v>
      </c>
      <c r="J16" s="4">
        <f t="shared" si="4"/>
        <v>121.93308550185873</v>
      </c>
      <c r="K16" s="4">
        <f t="shared" ref="K16:K26" si="5">SUM(G16/E16*100)</f>
        <v>113.14596554850409</v>
      </c>
      <c r="L16" s="123">
        <f>SUM(G16/G26*100)</f>
        <v>1.7152281473337001</v>
      </c>
      <c r="M16" s="124"/>
      <c r="N16" s="5"/>
    </row>
    <row r="17" spans="1:14" ht="18" customHeight="1" x14ac:dyDescent="0.25">
      <c r="A17" s="28" t="s">
        <v>16</v>
      </c>
      <c r="B17" s="118">
        <v>207</v>
      </c>
      <c r="C17" s="31">
        <v>967</v>
      </c>
      <c r="D17" s="31">
        <v>226</v>
      </c>
      <c r="E17" s="11">
        <v>889</v>
      </c>
      <c r="F17" s="34">
        <v>356</v>
      </c>
      <c r="G17" s="35">
        <v>1173</v>
      </c>
      <c r="H17" s="37">
        <f t="shared" si="0"/>
        <v>171.98067632850243</v>
      </c>
      <c r="I17" s="4">
        <f t="shared" si="1"/>
        <v>121.30299896587384</v>
      </c>
      <c r="J17" s="4">
        <f t="shared" si="4"/>
        <v>157.52212389380531</v>
      </c>
      <c r="K17" s="4">
        <f t="shared" si="5"/>
        <v>131.94600674915634</v>
      </c>
      <c r="L17" s="123">
        <f>SUM(G17/G26*100)</f>
        <v>1.6121495327102804</v>
      </c>
      <c r="M17" s="124"/>
      <c r="N17" s="5"/>
    </row>
    <row r="18" spans="1:14" ht="18" customHeight="1" x14ac:dyDescent="0.25">
      <c r="A18" s="28" t="s">
        <v>19</v>
      </c>
      <c r="B18" s="118">
        <v>161</v>
      </c>
      <c r="C18" s="31">
        <v>1205</v>
      </c>
      <c r="D18" s="31">
        <v>112</v>
      </c>
      <c r="E18" s="11">
        <v>626</v>
      </c>
      <c r="F18" s="34">
        <v>264</v>
      </c>
      <c r="G18" s="35">
        <v>1166</v>
      </c>
      <c r="H18" s="37">
        <f t="shared" si="0"/>
        <v>163.9751552795031</v>
      </c>
      <c r="I18" s="4">
        <f t="shared" si="1"/>
        <v>96.763485477178421</v>
      </c>
      <c r="J18" s="8">
        <f t="shared" si="4"/>
        <v>235.71428571428572</v>
      </c>
      <c r="K18" s="4">
        <f t="shared" si="5"/>
        <v>186.26198083067095</v>
      </c>
      <c r="L18" s="123">
        <f>SUM(G18/G26*100)</f>
        <v>1.6025288620120945</v>
      </c>
      <c r="M18" s="124"/>
      <c r="N18" s="5"/>
    </row>
    <row r="19" spans="1:14" ht="18" customHeight="1" x14ac:dyDescent="0.25">
      <c r="A19" s="28" t="s">
        <v>17</v>
      </c>
      <c r="B19" s="118">
        <v>91</v>
      </c>
      <c r="C19" s="31">
        <v>940</v>
      </c>
      <c r="D19" s="31">
        <v>165</v>
      </c>
      <c r="E19" s="11">
        <v>831</v>
      </c>
      <c r="F19" s="34">
        <v>141</v>
      </c>
      <c r="G19" s="35">
        <v>852</v>
      </c>
      <c r="H19" s="37">
        <f t="shared" si="0"/>
        <v>154.94505494505495</v>
      </c>
      <c r="I19" s="4">
        <f t="shared" si="1"/>
        <v>90.638297872340416</v>
      </c>
      <c r="J19" s="4">
        <f t="shared" si="4"/>
        <v>85.454545454545453</v>
      </c>
      <c r="K19" s="4">
        <f t="shared" si="5"/>
        <v>102.52707581227436</v>
      </c>
      <c r="L19" s="123">
        <f>SUM(G19/G26*100)</f>
        <v>1.1709730621220451</v>
      </c>
      <c r="M19" s="124"/>
      <c r="N19" s="5"/>
    </row>
    <row r="20" spans="1:14" ht="18" customHeight="1" x14ac:dyDescent="0.25">
      <c r="A20" s="28" t="s">
        <v>15</v>
      </c>
      <c r="B20" s="118">
        <v>247</v>
      </c>
      <c r="C20" s="31">
        <v>765</v>
      </c>
      <c r="D20" s="31">
        <v>306</v>
      </c>
      <c r="E20" s="11">
        <v>970</v>
      </c>
      <c r="F20" s="34">
        <v>319</v>
      </c>
      <c r="G20" s="35">
        <v>807</v>
      </c>
      <c r="H20" s="37">
        <f t="shared" si="0"/>
        <v>129.14979757085021</v>
      </c>
      <c r="I20" s="4">
        <f t="shared" si="1"/>
        <v>105.49019607843138</v>
      </c>
      <c r="J20" s="4">
        <f t="shared" si="4"/>
        <v>104.2483660130719</v>
      </c>
      <c r="K20" s="4">
        <f t="shared" si="5"/>
        <v>83.195876288659804</v>
      </c>
      <c r="L20" s="123">
        <f>SUM(G20/G26*100)</f>
        <v>1.1091258933479933</v>
      </c>
      <c r="M20" s="124"/>
      <c r="N20" s="5"/>
    </row>
    <row r="21" spans="1:14" ht="18" customHeight="1" x14ac:dyDescent="0.25">
      <c r="A21" s="28" t="s">
        <v>13</v>
      </c>
      <c r="B21" s="118">
        <v>2</v>
      </c>
      <c r="C21" s="31">
        <v>6</v>
      </c>
      <c r="D21" s="31">
        <v>66</v>
      </c>
      <c r="E21" s="11">
        <v>1148</v>
      </c>
      <c r="F21" s="34">
        <v>48</v>
      </c>
      <c r="G21" s="35">
        <v>797</v>
      </c>
      <c r="H21" s="37">
        <f t="shared" si="0"/>
        <v>2400</v>
      </c>
      <c r="I21" s="4">
        <f t="shared" si="1"/>
        <v>13283.333333333334</v>
      </c>
      <c r="J21" s="4">
        <f t="shared" si="4"/>
        <v>72.727272727272734</v>
      </c>
      <c r="K21" s="4">
        <f t="shared" si="5"/>
        <v>69.42508710801394</v>
      </c>
      <c r="L21" s="123">
        <f>SUM(G21/G26*100)</f>
        <v>1.0953820780648709</v>
      </c>
      <c r="M21" s="124"/>
      <c r="N21" s="5"/>
    </row>
    <row r="22" spans="1:14" ht="18" customHeight="1" x14ac:dyDescent="0.25">
      <c r="A22" s="28" t="s">
        <v>18</v>
      </c>
      <c r="B22" s="118">
        <v>171</v>
      </c>
      <c r="C22" s="31">
        <v>688</v>
      </c>
      <c r="D22" s="31">
        <v>194</v>
      </c>
      <c r="E22" s="11">
        <v>770</v>
      </c>
      <c r="F22" s="34">
        <v>209</v>
      </c>
      <c r="G22" s="35">
        <v>760</v>
      </c>
      <c r="H22" s="37">
        <f t="shared" si="0"/>
        <v>122.22222222222223</v>
      </c>
      <c r="I22" s="4">
        <f t="shared" si="1"/>
        <v>110.46511627906976</v>
      </c>
      <c r="J22" s="4">
        <f t="shared" si="4"/>
        <v>107.73195876288659</v>
      </c>
      <c r="K22" s="4">
        <f t="shared" si="5"/>
        <v>98.701298701298697</v>
      </c>
      <c r="L22" s="123">
        <f>SUM(G22/G26*100)</f>
        <v>1.0445299615173174</v>
      </c>
      <c r="M22" s="124"/>
      <c r="N22" s="5"/>
    </row>
    <row r="23" spans="1:14" ht="18" customHeight="1" x14ac:dyDescent="0.25">
      <c r="A23" s="28" t="s">
        <v>20</v>
      </c>
      <c r="B23" s="118">
        <v>60</v>
      </c>
      <c r="C23" s="31">
        <v>396</v>
      </c>
      <c r="D23" s="31">
        <v>97</v>
      </c>
      <c r="E23" s="11">
        <v>602</v>
      </c>
      <c r="F23" s="34">
        <v>109</v>
      </c>
      <c r="G23" s="35">
        <v>715</v>
      </c>
      <c r="H23" s="37">
        <f t="shared" si="0"/>
        <v>181.66666666666666</v>
      </c>
      <c r="I23" s="4">
        <f t="shared" si="1"/>
        <v>180.55555555555557</v>
      </c>
      <c r="J23" s="4">
        <f t="shared" si="4"/>
        <v>112.37113402061856</v>
      </c>
      <c r="K23" s="4">
        <f t="shared" si="5"/>
        <v>118.77076411960132</v>
      </c>
      <c r="L23" s="123">
        <f>SUM(G23/G26*100)</f>
        <v>0.98268279274326553</v>
      </c>
      <c r="M23" s="124"/>
      <c r="N23" s="5"/>
    </row>
    <row r="24" spans="1:14" ht="18" customHeight="1" x14ac:dyDescent="0.25">
      <c r="A24" s="28" t="s">
        <v>21</v>
      </c>
      <c r="B24" s="118">
        <v>194</v>
      </c>
      <c r="C24" s="31">
        <v>575</v>
      </c>
      <c r="D24" s="31">
        <v>146</v>
      </c>
      <c r="E24" s="11">
        <v>515</v>
      </c>
      <c r="F24" s="34">
        <v>227</v>
      </c>
      <c r="G24" s="35">
        <v>690</v>
      </c>
      <c r="H24" s="37">
        <f t="shared" si="0"/>
        <v>117.01030927835052</v>
      </c>
      <c r="I24" s="4">
        <f t="shared" si="1"/>
        <v>120</v>
      </c>
      <c r="J24" s="4">
        <f t="shared" si="4"/>
        <v>155.47945205479451</v>
      </c>
      <c r="K24" s="4">
        <f t="shared" si="5"/>
        <v>133.98058252427185</v>
      </c>
      <c r="L24" s="123">
        <f>SUM(G24/G26*100)</f>
        <v>0.94832325453545907</v>
      </c>
      <c r="M24" s="124"/>
      <c r="N24" s="5"/>
    </row>
    <row r="25" spans="1:14" ht="18" customHeight="1" x14ac:dyDescent="0.25">
      <c r="A25" s="28" t="s">
        <v>22</v>
      </c>
      <c r="B25" s="119">
        <v>1692</v>
      </c>
      <c r="C25" s="31">
        <v>4789</v>
      </c>
      <c r="D25" s="31">
        <v>1862</v>
      </c>
      <c r="E25" s="11">
        <v>6074</v>
      </c>
      <c r="F25" s="34">
        <v>2173</v>
      </c>
      <c r="G25" s="35">
        <v>7360</v>
      </c>
      <c r="H25" s="37">
        <f t="shared" si="0"/>
        <v>128.42789598108749</v>
      </c>
      <c r="I25" s="4">
        <f t="shared" si="1"/>
        <v>153.6855293380664</v>
      </c>
      <c r="J25" s="4">
        <f t="shared" si="4"/>
        <v>116.70247046186897</v>
      </c>
      <c r="K25" s="4">
        <f t="shared" si="5"/>
        <v>121.172209417188</v>
      </c>
      <c r="L25" s="123">
        <f>SUM(G25/G26*100)</f>
        <v>10.11544804837823</v>
      </c>
      <c r="M25" s="124"/>
      <c r="N25" s="5"/>
    </row>
    <row r="26" spans="1:14" s="9" customFormat="1" ht="18" customHeight="1" thickBot="1" x14ac:dyDescent="0.3">
      <c r="A26" s="29" t="s">
        <v>23</v>
      </c>
      <c r="B26" s="121">
        <v>16154</v>
      </c>
      <c r="C26" s="120">
        <f>SUM(C5:C25)</f>
        <v>58417</v>
      </c>
      <c r="D26" s="40">
        <f t="shared" ref="D26:G26" si="6">SUM(D5:D25)</f>
        <v>19414</v>
      </c>
      <c r="E26" s="41">
        <f>SUM(E5:E25)</f>
        <v>74542</v>
      </c>
      <c r="F26" s="45">
        <f t="shared" si="6"/>
        <v>19966</v>
      </c>
      <c r="G26" s="46">
        <f t="shared" si="6"/>
        <v>72760</v>
      </c>
      <c r="H26" s="79">
        <f t="shared" si="0"/>
        <v>123.59787049647146</v>
      </c>
      <c r="I26" s="80">
        <f t="shared" si="1"/>
        <v>124.5527842922437</v>
      </c>
      <c r="J26" s="80">
        <f t="shared" si="4"/>
        <v>102.84330895230246</v>
      </c>
      <c r="K26" s="80">
        <f t="shared" si="5"/>
        <v>97.609401411284907</v>
      </c>
      <c r="L26" s="125">
        <f>SUM(L5:M25)</f>
        <v>99.999999999999986</v>
      </c>
      <c r="M26" s="126"/>
      <c r="N26" s="5"/>
    </row>
    <row r="27" spans="1:14" x14ac:dyDescent="0.25">
      <c r="A27" s="127"/>
      <c r="B27" s="127"/>
      <c r="C27" s="127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4" x14ac:dyDescent="0.25">
      <c r="A28" s="122" t="s">
        <v>85</v>
      </c>
      <c r="B28" s="122"/>
      <c r="C28" s="122"/>
      <c r="H28" s="6"/>
    </row>
    <row r="29" spans="1:14" x14ac:dyDescent="0.25">
      <c r="C29" s="6"/>
    </row>
    <row r="31" spans="1:14" x14ac:dyDescent="0.25">
      <c r="D31" s="6"/>
      <c r="E31" s="6"/>
      <c r="F31" s="6"/>
      <c r="G31" s="6"/>
    </row>
  </sheetData>
  <mergeCells count="38">
    <mergeCell ref="A1:M1"/>
    <mergeCell ref="B2:C2"/>
    <mergeCell ref="D2:E2"/>
    <mergeCell ref="F2:G2"/>
    <mergeCell ref="H2:I2"/>
    <mergeCell ref="J2:K2"/>
    <mergeCell ref="L2:M2"/>
    <mergeCell ref="L9:M9"/>
    <mergeCell ref="B3:C3"/>
    <mergeCell ref="D3:E3"/>
    <mergeCell ref="F3:G3"/>
    <mergeCell ref="H3:I3"/>
    <mergeCell ref="J3:K3"/>
    <mergeCell ref="L3:M3"/>
    <mergeCell ref="L4:M4"/>
    <mergeCell ref="L5:M5"/>
    <mergeCell ref="L6:M6"/>
    <mergeCell ref="L7:M7"/>
    <mergeCell ref="L8:M8"/>
    <mergeCell ref="L21:M21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A28:C28"/>
    <mergeCell ref="L22:M22"/>
    <mergeCell ref="L23:M23"/>
    <mergeCell ref="L24:M24"/>
    <mergeCell ref="L25:M25"/>
    <mergeCell ref="L26:M26"/>
    <mergeCell ref="A27:C27"/>
  </mergeCells>
  <pageMargins left="0.70000000000000007" right="0.70000000000000007" top="1.045275590551181" bottom="1.045275590551181" header="0.75000000000000011" footer="0.75000000000000011"/>
  <pageSetup paperSize="0" scale="68" fitToWidth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3AA3-1361-467A-8C87-1EBA56C21B95}">
  <dimension ref="A1:L12"/>
  <sheetViews>
    <sheetView workbookViewId="0">
      <selection activeCell="I16" sqref="I16"/>
    </sheetView>
  </sheetViews>
  <sheetFormatPr defaultRowHeight="15" x14ac:dyDescent="0.25"/>
  <cols>
    <col min="1" max="1" width="68.85546875" bestFit="1" customWidth="1"/>
    <col min="2" max="2" width="13.85546875" customWidth="1"/>
    <col min="3" max="5" width="11.7109375" customWidth="1"/>
    <col min="6" max="7" width="11.5703125" customWidth="1"/>
    <col min="8" max="8" width="12.42578125" customWidth="1"/>
    <col min="9" max="9" width="12.85546875" customWidth="1"/>
    <col min="10" max="10" width="9.140625" customWidth="1"/>
    <col min="11" max="11" width="13.28515625" customWidth="1"/>
    <col min="12" max="12" width="18.140625" customWidth="1"/>
    <col min="13" max="13" width="9.140625" customWidth="1"/>
  </cols>
  <sheetData>
    <row r="1" spans="1:12" s="10" customFormat="1" ht="22.35" customHeight="1" thickBot="1" x14ac:dyDescent="0.3">
      <c r="A1" s="138" t="s">
        <v>73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2" ht="47.1" customHeight="1" thickBot="1" x14ac:dyDescent="0.3">
      <c r="A2" s="115"/>
      <c r="B2" s="149" t="s">
        <v>74</v>
      </c>
      <c r="C2" s="149"/>
      <c r="D2" s="150" t="s">
        <v>65</v>
      </c>
      <c r="E2" s="150"/>
      <c r="F2" s="151" t="s">
        <v>62</v>
      </c>
      <c r="G2" s="151"/>
      <c r="H2" s="152" t="s">
        <v>71</v>
      </c>
      <c r="I2" s="152"/>
      <c r="J2" s="152" t="s">
        <v>75</v>
      </c>
      <c r="K2" s="152"/>
      <c r="L2" s="116" t="s">
        <v>66</v>
      </c>
    </row>
    <row r="3" spans="1:12" ht="10.9" customHeight="1" thickBot="1" x14ac:dyDescent="0.3">
      <c r="A3" s="113"/>
      <c r="B3" s="153">
        <v>1</v>
      </c>
      <c r="C3" s="153"/>
      <c r="D3" s="154">
        <v>2</v>
      </c>
      <c r="E3" s="154"/>
      <c r="F3" s="154">
        <v>3</v>
      </c>
      <c r="G3" s="154"/>
      <c r="H3" s="153" t="s">
        <v>0</v>
      </c>
      <c r="I3" s="153"/>
      <c r="J3" s="153" t="s">
        <v>25</v>
      </c>
      <c r="K3" s="153"/>
      <c r="L3" s="114">
        <v>5</v>
      </c>
    </row>
    <row r="4" spans="1:12" ht="30.2" customHeight="1" x14ac:dyDescent="0.25">
      <c r="A4" s="20"/>
      <c r="B4" s="99" t="s">
        <v>2</v>
      </c>
      <c r="C4" s="100" t="s">
        <v>3</v>
      </c>
      <c r="D4" s="101" t="s">
        <v>2</v>
      </c>
      <c r="E4" s="101" t="s">
        <v>3</v>
      </c>
      <c r="F4" s="102" t="s">
        <v>2</v>
      </c>
      <c r="G4" s="103" t="s">
        <v>3</v>
      </c>
      <c r="H4" s="104" t="s">
        <v>2</v>
      </c>
      <c r="I4" s="104" t="s">
        <v>3</v>
      </c>
      <c r="J4" s="104" t="s">
        <v>2</v>
      </c>
      <c r="K4" s="105" t="s">
        <v>3</v>
      </c>
      <c r="L4" s="106"/>
    </row>
    <row r="5" spans="1:12" ht="18" customHeight="1" x14ac:dyDescent="0.25">
      <c r="A5" s="22" t="s">
        <v>26</v>
      </c>
      <c r="B5" s="18">
        <v>7309</v>
      </c>
      <c r="C5" s="18">
        <v>19465</v>
      </c>
      <c r="D5" s="11">
        <v>8402</v>
      </c>
      <c r="E5" s="11">
        <v>24061</v>
      </c>
      <c r="F5" s="11">
        <v>8837</v>
      </c>
      <c r="G5" s="11">
        <v>24326</v>
      </c>
      <c r="H5" s="3">
        <f>SUM(F5/B5*100)</f>
        <v>120.90573265836639</v>
      </c>
      <c r="I5" s="3">
        <f>SUM(G5/C5*100)</f>
        <v>124.97302851271512</v>
      </c>
      <c r="J5" s="3">
        <f t="shared" ref="J5:K10" si="0">SUM(F5/D5*100)</f>
        <v>105.17733872887408</v>
      </c>
      <c r="K5" s="3">
        <f t="shared" si="0"/>
        <v>101.10136735796517</v>
      </c>
      <c r="L5" s="107">
        <f>SUM(G5/G10*100)</f>
        <v>33.433205057724024</v>
      </c>
    </row>
    <row r="6" spans="1:12" ht="18" customHeight="1" x14ac:dyDescent="0.25">
      <c r="A6" s="22" t="s">
        <v>27</v>
      </c>
      <c r="B6" s="18">
        <v>4068</v>
      </c>
      <c r="C6" s="18">
        <v>10640</v>
      </c>
      <c r="D6" s="11">
        <v>5080</v>
      </c>
      <c r="E6" s="11">
        <v>13028</v>
      </c>
      <c r="F6" s="11">
        <v>5026</v>
      </c>
      <c r="G6" s="11">
        <v>13395</v>
      </c>
      <c r="H6" s="3">
        <f>SUM(F6/B6*100)</f>
        <v>123.5496558505408</v>
      </c>
      <c r="I6" s="3">
        <f>SUM(G6/C6*100)</f>
        <v>125.89285714285714</v>
      </c>
      <c r="J6" s="3">
        <f t="shared" si="0"/>
        <v>98.937007874015748</v>
      </c>
      <c r="K6" s="3">
        <f t="shared" si="0"/>
        <v>102.81700951796131</v>
      </c>
      <c r="L6" s="35">
        <f>SUM(G6/G10*100)</f>
        <v>18.409840571742716</v>
      </c>
    </row>
    <row r="7" spans="1:12" ht="18" customHeight="1" x14ac:dyDescent="0.25">
      <c r="A7" s="108" t="s">
        <v>28</v>
      </c>
      <c r="B7" s="18">
        <v>32</v>
      </c>
      <c r="C7" s="18">
        <v>189</v>
      </c>
      <c r="D7" s="12">
        <v>26</v>
      </c>
      <c r="E7" s="12">
        <v>225</v>
      </c>
      <c r="F7" s="12">
        <v>29</v>
      </c>
      <c r="G7" s="12">
        <v>184</v>
      </c>
      <c r="H7" s="3">
        <f>SUM(F7/B7*100)</f>
        <v>90.625</v>
      </c>
      <c r="I7" s="3">
        <f>SUM(G7/C7*100)</f>
        <v>97.354497354497354</v>
      </c>
      <c r="J7" s="3">
        <f t="shared" si="0"/>
        <v>111.53846153846155</v>
      </c>
      <c r="K7" s="3">
        <f t="shared" si="0"/>
        <v>81.777777777777786</v>
      </c>
      <c r="L7" s="35">
        <f>SUM(G7/G10*100)</f>
        <v>0.25288620120945571</v>
      </c>
    </row>
    <row r="8" spans="1:12" ht="18" customHeight="1" x14ac:dyDescent="0.25">
      <c r="A8" s="108" t="s">
        <v>29</v>
      </c>
      <c r="B8" s="18">
        <v>4297</v>
      </c>
      <c r="C8" s="18">
        <v>25970</v>
      </c>
      <c r="D8" s="12">
        <v>5339</v>
      </c>
      <c r="E8" s="12">
        <v>33791</v>
      </c>
      <c r="F8" s="12">
        <v>5541</v>
      </c>
      <c r="G8" s="12">
        <v>32385</v>
      </c>
      <c r="H8" s="3">
        <f t="shared" ref="H8:I10" si="1">SUM(F8/B8*100)</f>
        <v>128.95043053292997</v>
      </c>
      <c r="I8" s="3">
        <f t="shared" si="1"/>
        <v>124.70157874470542</v>
      </c>
      <c r="J8" s="3">
        <f t="shared" si="0"/>
        <v>103.78348005244429</v>
      </c>
      <c r="K8" s="3">
        <f t="shared" si="0"/>
        <v>95.839128762096408</v>
      </c>
      <c r="L8" s="35">
        <f>SUM(G8/G10*100)</f>
        <v>44.509345794392523</v>
      </c>
    </row>
    <row r="9" spans="1:12" ht="15.6" customHeight="1" x14ac:dyDescent="0.25">
      <c r="A9" s="108" t="s">
        <v>61</v>
      </c>
      <c r="B9" s="18">
        <v>448</v>
      </c>
      <c r="C9" s="18">
        <v>2153</v>
      </c>
      <c r="D9" s="12">
        <v>567</v>
      </c>
      <c r="E9" s="12">
        <v>3437</v>
      </c>
      <c r="F9" s="12">
        <v>533</v>
      </c>
      <c r="G9" s="12">
        <v>2470</v>
      </c>
      <c r="H9" s="3">
        <f t="shared" si="1"/>
        <v>118.97321428571428</v>
      </c>
      <c r="I9" s="3">
        <f t="shared" si="1"/>
        <v>114.723641430562</v>
      </c>
      <c r="J9" s="3">
        <f t="shared" si="0"/>
        <v>94.003527336860671</v>
      </c>
      <c r="K9" s="3">
        <f t="shared" si="0"/>
        <v>71.864998545242941</v>
      </c>
      <c r="L9" s="35">
        <f>SUM(G9/G10*100)</f>
        <v>3.3947223749312814</v>
      </c>
    </row>
    <row r="10" spans="1:12" s="9" customFormat="1" ht="24.75" customHeight="1" thickBot="1" x14ac:dyDescent="0.3">
      <c r="A10" s="23" t="s">
        <v>23</v>
      </c>
      <c r="B10" s="109">
        <f t="shared" ref="B10:F10" si="2">SUM(B5:B9)</f>
        <v>16154</v>
      </c>
      <c r="C10" s="24">
        <f t="shared" si="2"/>
        <v>58417</v>
      </c>
      <c r="D10" s="52">
        <f t="shared" si="2"/>
        <v>19414</v>
      </c>
      <c r="E10" s="52">
        <f t="shared" si="2"/>
        <v>74542</v>
      </c>
      <c r="F10" s="110">
        <f t="shared" si="2"/>
        <v>19966</v>
      </c>
      <c r="G10" s="69">
        <f>SUM(G5:G9)</f>
        <v>72760</v>
      </c>
      <c r="H10" s="111">
        <f t="shared" si="1"/>
        <v>123.59787049647146</v>
      </c>
      <c r="I10" s="111">
        <f t="shared" si="1"/>
        <v>124.5527842922437</v>
      </c>
      <c r="J10" s="111">
        <f t="shared" si="0"/>
        <v>102.84330895230246</v>
      </c>
      <c r="K10" s="111">
        <f t="shared" si="0"/>
        <v>97.609401411284907</v>
      </c>
      <c r="L10" s="112">
        <f>SUM(L5:L9)</f>
        <v>100</v>
      </c>
    </row>
    <row r="12" spans="1:12" x14ac:dyDescent="0.25">
      <c r="A12" s="122" t="s">
        <v>86</v>
      </c>
      <c r="B12" s="122"/>
      <c r="C12" s="122"/>
    </row>
  </sheetData>
  <mergeCells count="12">
    <mergeCell ref="A12:C12"/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pageMargins left="0.70000000000000007" right="0.70000000000000007" top="1.045275590551181" bottom="1.045275590551181" header="0.75000000000000011" footer="0.75000000000000011"/>
  <pageSetup paperSize="9" scale="71" fitToWidth="0" fitToHeight="0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65CDB-E306-42CD-B9B8-979A50E2D3E4}">
  <dimension ref="A1:N52"/>
  <sheetViews>
    <sheetView tabSelected="1" topLeftCell="A21" workbookViewId="0">
      <selection activeCell="G42" sqref="G42:G44"/>
    </sheetView>
  </sheetViews>
  <sheetFormatPr defaultRowHeight="15" x14ac:dyDescent="0.25"/>
  <cols>
    <col min="1" max="1" width="26" customWidth="1"/>
    <col min="2" max="2" width="13.140625" customWidth="1"/>
    <col min="3" max="5" width="12.85546875" customWidth="1"/>
    <col min="6" max="7" width="12.42578125" customWidth="1"/>
    <col min="8" max="8" width="12.140625" customWidth="1"/>
    <col min="9" max="9" width="13.7109375" customWidth="1"/>
    <col min="10" max="10" width="12.5703125" customWidth="1"/>
    <col min="11" max="11" width="10.7109375" customWidth="1"/>
    <col min="12" max="12" width="23.5703125" customWidth="1"/>
    <col min="13" max="13" width="9.140625" customWidth="1"/>
    <col min="14" max="14" width="27.140625" customWidth="1"/>
    <col min="15" max="15" width="9.140625" customWidth="1"/>
  </cols>
  <sheetData>
    <row r="1" spans="1:14" ht="22.35" customHeight="1" thickBot="1" x14ac:dyDescent="0.3">
      <c r="A1" s="138" t="s">
        <v>76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4" ht="54" customHeight="1" x14ac:dyDescent="0.25">
      <c r="A2" s="25"/>
      <c r="B2" s="164" t="s">
        <v>77</v>
      </c>
      <c r="C2" s="165"/>
      <c r="D2" s="166" t="s">
        <v>65</v>
      </c>
      <c r="E2" s="167"/>
      <c r="F2" s="168" t="s">
        <v>67</v>
      </c>
      <c r="G2" s="169"/>
      <c r="H2" s="170" t="s">
        <v>78</v>
      </c>
      <c r="I2" s="171"/>
      <c r="J2" s="172" t="s">
        <v>68</v>
      </c>
      <c r="K2" s="173"/>
      <c r="L2" s="56" t="s">
        <v>69</v>
      </c>
    </row>
    <row r="3" spans="1:14" ht="14.25" customHeight="1" x14ac:dyDescent="0.25">
      <c r="A3" s="27"/>
      <c r="B3" s="174">
        <v>1</v>
      </c>
      <c r="C3" s="175"/>
      <c r="D3" s="128">
        <v>2</v>
      </c>
      <c r="E3" s="129"/>
      <c r="F3" s="132">
        <v>3</v>
      </c>
      <c r="G3" s="176"/>
      <c r="H3" s="177" t="s">
        <v>0</v>
      </c>
      <c r="I3" s="178"/>
      <c r="J3" s="132" t="s">
        <v>1</v>
      </c>
      <c r="K3" s="176"/>
      <c r="L3" s="57">
        <v>6</v>
      </c>
    </row>
    <row r="4" spans="1:14" ht="25.15" customHeight="1" x14ac:dyDescent="0.25">
      <c r="A4" s="27"/>
      <c r="B4" s="32" t="s">
        <v>2</v>
      </c>
      <c r="C4" s="33" t="s">
        <v>3</v>
      </c>
      <c r="D4" s="53" t="s">
        <v>2</v>
      </c>
      <c r="E4" s="54" t="s">
        <v>3</v>
      </c>
      <c r="F4" s="68" t="s">
        <v>2</v>
      </c>
      <c r="G4" s="48" t="s">
        <v>3</v>
      </c>
      <c r="H4" s="73" t="s">
        <v>2</v>
      </c>
      <c r="I4" s="74" t="s">
        <v>3</v>
      </c>
      <c r="J4" s="75" t="s">
        <v>2</v>
      </c>
      <c r="K4" s="76" t="s">
        <v>3</v>
      </c>
      <c r="L4" s="58"/>
    </row>
    <row r="5" spans="1:14" ht="18" customHeight="1" x14ac:dyDescent="0.25">
      <c r="A5" s="179" t="s">
        <v>30</v>
      </c>
      <c r="B5" s="34">
        <v>61</v>
      </c>
      <c r="C5" s="35">
        <v>398</v>
      </c>
      <c r="D5" s="34">
        <v>61</v>
      </c>
      <c r="E5" s="35">
        <v>438</v>
      </c>
      <c r="F5" s="31">
        <v>79</v>
      </c>
      <c r="G5" s="11">
        <v>545</v>
      </c>
      <c r="H5" s="34">
        <f>SUM(F5/B5*100)</f>
        <v>129.50819672131149</v>
      </c>
      <c r="I5" s="35">
        <f>SUM(G5/C5*100)</f>
        <v>136.93467336683418</v>
      </c>
      <c r="J5" s="55">
        <f>SUM(F5/D5*100)</f>
        <v>129.50819672131149</v>
      </c>
      <c r="K5" s="13">
        <f>SUM(G5/E5*100)</f>
        <v>124.42922374429224</v>
      </c>
      <c r="L5" s="59">
        <f>SUM(G5/G33*100)</f>
        <v>0.74903793293018139</v>
      </c>
    </row>
    <row r="6" spans="1:14" ht="21.6" customHeight="1" x14ac:dyDescent="0.25">
      <c r="A6" s="179" t="s">
        <v>31</v>
      </c>
      <c r="B6" s="34">
        <v>151</v>
      </c>
      <c r="C6" s="35">
        <v>898</v>
      </c>
      <c r="D6" s="34">
        <v>205</v>
      </c>
      <c r="E6" s="35">
        <v>1520</v>
      </c>
      <c r="F6" s="31">
        <v>173</v>
      </c>
      <c r="G6" s="11">
        <v>1104</v>
      </c>
      <c r="H6" s="34">
        <f>SUM(F6/B6*100)</f>
        <v>114.56953642384107</v>
      </c>
      <c r="I6" s="35">
        <f>SUM(G6/C6*100)</f>
        <v>122.93986636971046</v>
      </c>
      <c r="J6" s="55">
        <f>SUM(F6/D6*100)</f>
        <v>84.390243902439025</v>
      </c>
      <c r="K6" s="13">
        <f>SUM(G6/E6*100)</f>
        <v>72.631578947368425</v>
      </c>
      <c r="L6" s="59">
        <f>SUM(G6/G33*100)</f>
        <v>1.5173172072567345</v>
      </c>
    </row>
    <row r="7" spans="1:14" ht="21.6" customHeight="1" x14ac:dyDescent="0.25">
      <c r="A7" s="179" t="s">
        <v>32</v>
      </c>
      <c r="B7" s="34">
        <v>50</v>
      </c>
      <c r="C7" s="35">
        <v>330</v>
      </c>
      <c r="D7" s="34">
        <v>130</v>
      </c>
      <c r="E7" s="35">
        <v>1699</v>
      </c>
      <c r="F7" s="31">
        <v>132</v>
      </c>
      <c r="G7" s="11">
        <v>1341</v>
      </c>
      <c r="H7" s="34">
        <f>SUM(F7/B7*100)</f>
        <v>264</v>
      </c>
      <c r="I7" s="35">
        <f>SUM(G7/C7*100)</f>
        <v>406.36363636363637</v>
      </c>
      <c r="J7" s="55">
        <f>SUM(F7/D7*100)</f>
        <v>101.53846153846153</v>
      </c>
      <c r="K7" s="13">
        <f>SUM(G7/E7*100)</f>
        <v>78.928781636256616</v>
      </c>
      <c r="L7" s="59">
        <f>SUM(G7/G33*100)</f>
        <v>1.8430456294667399</v>
      </c>
      <c r="N7" s="49"/>
    </row>
    <row r="8" spans="1:14" ht="21.6" customHeight="1" x14ac:dyDescent="0.25">
      <c r="A8" s="179" t="s">
        <v>34</v>
      </c>
      <c r="B8" s="34">
        <v>18</v>
      </c>
      <c r="C8" s="35">
        <v>145</v>
      </c>
      <c r="D8" s="34">
        <v>18</v>
      </c>
      <c r="E8" s="35">
        <v>166</v>
      </c>
      <c r="F8" s="31">
        <v>17</v>
      </c>
      <c r="G8" s="11">
        <v>75</v>
      </c>
      <c r="H8" s="34">
        <f>SUM(F8/B8*100)</f>
        <v>94.444444444444443</v>
      </c>
      <c r="I8" s="35">
        <f>SUM(G8/C8*100)</f>
        <v>51.724137931034484</v>
      </c>
      <c r="J8" s="55">
        <f>SUM(F8/D8*100)</f>
        <v>94.444444444444443</v>
      </c>
      <c r="K8" s="13">
        <f>SUM(G8/E8*100)</f>
        <v>45.180722891566269</v>
      </c>
      <c r="L8" s="59">
        <f>SUM(G8/G33*100)</f>
        <v>0.10307861462341945</v>
      </c>
      <c r="N8" s="50"/>
    </row>
    <row r="9" spans="1:14" ht="21.6" customHeight="1" x14ac:dyDescent="0.25">
      <c r="A9" s="179" t="s">
        <v>36</v>
      </c>
      <c r="B9" s="34">
        <v>10</v>
      </c>
      <c r="C9" s="35">
        <v>70</v>
      </c>
      <c r="D9" s="34">
        <v>17</v>
      </c>
      <c r="E9" s="35">
        <v>71</v>
      </c>
      <c r="F9" s="31">
        <v>0</v>
      </c>
      <c r="G9" s="11">
        <v>0</v>
      </c>
      <c r="H9" s="34">
        <f>SUM(F9/B9*100)</f>
        <v>0</v>
      </c>
      <c r="I9" s="35">
        <f>SUM(G9/C9*100)</f>
        <v>0</v>
      </c>
      <c r="J9" s="55">
        <f>SUM(F9/D9*100)</f>
        <v>0</v>
      </c>
      <c r="K9" s="13">
        <f>SUM(G9/E9*100)</f>
        <v>0</v>
      </c>
      <c r="L9" s="59">
        <f>SUM(G9/G33*100)</f>
        <v>0</v>
      </c>
      <c r="N9" s="51"/>
    </row>
    <row r="10" spans="1:14" ht="21.6" customHeight="1" x14ac:dyDescent="0.25">
      <c r="A10" s="179" t="s">
        <v>37</v>
      </c>
      <c r="B10" s="34">
        <v>0</v>
      </c>
      <c r="C10" s="35">
        <v>0</v>
      </c>
      <c r="D10" s="34">
        <v>5</v>
      </c>
      <c r="E10" s="35">
        <v>35</v>
      </c>
      <c r="F10" s="31">
        <v>3</v>
      </c>
      <c r="G10" s="11">
        <v>36</v>
      </c>
      <c r="H10" s="34"/>
      <c r="I10" s="35"/>
      <c r="J10" s="55">
        <f>SUM(F10/D10*100)</f>
        <v>60</v>
      </c>
      <c r="K10" s="13">
        <f>SUM(G10/E10*100)</f>
        <v>102.85714285714285</v>
      </c>
      <c r="L10" s="59">
        <f>SUM(G10/G33*100)</f>
        <v>4.9477735019241346E-2</v>
      </c>
    </row>
    <row r="11" spans="1:14" ht="21.6" customHeight="1" x14ac:dyDescent="0.25">
      <c r="A11" s="179" t="s">
        <v>38</v>
      </c>
      <c r="B11" s="34">
        <v>404</v>
      </c>
      <c r="C11" s="35">
        <v>2690</v>
      </c>
      <c r="D11" s="34">
        <v>403</v>
      </c>
      <c r="E11" s="35">
        <v>2654</v>
      </c>
      <c r="F11" s="31">
        <v>445</v>
      </c>
      <c r="G11" s="11">
        <v>2803</v>
      </c>
      <c r="H11" s="34">
        <f>SUM(F11/B11*100)</f>
        <v>110.14851485148516</v>
      </c>
      <c r="I11" s="35">
        <f>SUM(G11/C11*100)</f>
        <v>104.20074349442379</v>
      </c>
      <c r="J11" s="55">
        <f>SUM(F11/D11*100)</f>
        <v>110.42183622828784</v>
      </c>
      <c r="K11" s="13">
        <f>SUM(G11/E11*100)</f>
        <v>105.61416729464959</v>
      </c>
      <c r="L11" s="60">
        <f>SUM(G11/G33*100)</f>
        <v>3.8523914238592631</v>
      </c>
    </row>
    <row r="12" spans="1:14" ht="21.6" customHeight="1" x14ac:dyDescent="0.25">
      <c r="A12" s="179" t="s">
        <v>39</v>
      </c>
      <c r="B12" s="34">
        <v>0</v>
      </c>
      <c r="C12" s="35">
        <v>0</v>
      </c>
      <c r="D12" s="34">
        <v>4</v>
      </c>
      <c r="E12" s="35">
        <v>28</v>
      </c>
      <c r="F12" s="31">
        <v>0</v>
      </c>
      <c r="G12" s="11">
        <v>0</v>
      </c>
      <c r="H12" s="34"/>
      <c r="I12" s="35"/>
      <c r="J12" s="55">
        <f>SUM(F12/D12*100)</f>
        <v>0</v>
      </c>
      <c r="K12" s="13">
        <f>SUM(G12/E12*100)</f>
        <v>0</v>
      </c>
      <c r="L12" s="61">
        <f>SUM(G12/G33*100)</f>
        <v>0</v>
      </c>
    </row>
    <row r="13" spans="1:14" ht="21.6" customHeight="1" x14ac:dyDescent="0.25">
      <c r="A13" s="179" t="s">
        <v>40</v>
      </c>
      <c r="B13" s="34">
        <v>36</v>
      </c>
      <c r="C13" s="35">
        <v>195</v>
      </c>
      <c r="D13" s="34">
        <v>66</v>
      </c>
      <c r="E13" s="35">
        <v>322</v>
      </c>
      <c r="F13" s="31">
        <v>65</v>
      </c>
      <c r="G13" s="11">
        <v>409</v>
      </c>
      <c r="H13" s="34">
        <f>SUM(F13/B13*100)</f>
        <v>180.55555555555557</v>
      </c>
      <c r="I13" s="35">
        <f>SUM(G13/C13*100)</f>
        <v>209.74358974358975</v>
      </c>
      <c r="J13" s="55">
        <f>SUM(F13/D13*100)</f>
        <v>98.484848484848484</v>
      </c>
      <c r="K13" s="13">
        <f>SUM(G13/E13*100)</f>
        <v>127.01863354037266</v>
      </c>
      <c r="L13" s="61">
        <f>SUM(G13/G33*100)</f>
        <v>0.56212204507971419</v>
      </c>
    </row>
    <row r="14" spans="1:14" ht="21.6" customHeight="1" x14ac:dyDescent="0.25">
      <c r="A14" s="179" t="s">
        <v>41</v>
      </c>
      <c r="B14" s="34">
        <v>86</v>
      </c>
      <c r="C14" s="35">
        <v>528</v>
      </c>
      <c r="D14" s="34">
        <v>110</v>
      </c>
      <c r="E14" s="35">
        <v>669</v>
      </c>
      <c r="F14" s="31">
        <v>90</v>
      </c>
      <c r="G14" s="11">
        <v>686</v>
      </c>
      <c r="H14" s="34">
        <f>SUM(F14/B14*100)</f>
        <v>104.65116279069768</v>
      </c>
      <c r="I14" s="35">
        <f>SUM(G14/C14*100)</f>
        <v>129.92424242424244</v>
      </c>
      <c r="J14" s="55">
        <f>SUM(F14/D14*100)</f>
        <v>81.818181818181827</v>
      </c>
      <c r="K14" s="13">
        <f>SUM(G14/E14*100)</f>
        <v>102.54110612855007</v>
      </c>
      <c r="L14" s="61">
        <f>SUM(G14/G33*100)</f>
        <v>0.94282572842220991</v>
      </c>
    </row>
    <row r="15" spans="1:14" ht="21.6" customHeight="1" x14ac:dyDescent="0.25">
      <c r="A15" s="179" t="s">
        <v>42</v>
      </c>
      <c r="B15" s="34">
        <v>3238</v>
      </c>
      <c r="C15" s="35">
        <v>10775</v>
      </c>
      <c r="D15" s="34">
        <v>4624</v>
      </c>
      <c r="E15" s="35">
        <v>15677</v>
      </c>
      <c r="F15" s="31">
        <v>4540</v>
      </c>
      <c r="G15" s="11">
        <v>14093</v>
      </c>
      <c r="H15" s="34">
        <f>SUM(F15/B15*100)</f>
        <v>140.21000617665226</v>
      </c>
      <c r="I15" s="35">
        <f>SUM(G15/C15*100)</f>
        <v>130.79350348027842</v>
      </c>
      <c r="J15" s="55">
        <f>SUM(F15/D15*100)</f>
        <v>98.183391003460201</v>
      </c>
      <c r="K15" s="13">
        <f>SUM(G15/E15*100)</f>
        <v>89.896026025387513</v>
      </c>
      <c r="L15" s="61">
        <f>SUM(G15/G33*100)</f>
        <v>19.36915887850467</v>
      </c>
    </row>
    <row r="16" spans="1:14" ht="21.6" customHeight="1" x14ac:dyDescent="0.25">
      <c r="A16" s="179" t="s">
        <v>43</v>
      </c>
      <c r="B16" s="34">
        <v>373</v>
      </c>
      <c r="C16" s="35">
        <v>1909</v>
      </c>
      <c r="D16" s="34">
        <v>311</v>
      </c>
      <c r="E16" s="35">
        <v>1807</v>
      </c>
      <c r="F16" s="31">
        <v>308</v>
      </c>
      <c r="G16" s="11">
        <v>1650</v>
      </c>
      <c r="H16" s="34">
        <f>SUM(F16/B16*100)</f>
        <v>82.573726541554961</v>
      </c>
      <c r="I16" s="35">
        <f>SUM(G16/C16*100)</f>
        <v>86.432687270822413</v>
      </c>
      <c r="J16" s="55">
        <f>SUM(F16/D16*100)</f>
        <v>99.035369774919616</v>
      </c>
      <c r="K16" s="13">
        <f>SUM(G16/E16*100)</f>
        <v>91.311566131710023</v>
      </c>
      <c r="L16" s="61">
        <f>SUM(G16/G33*100)</f>
        <v>2.2677295217152285</v>
      </c>
    </row>
    <row r="17" spans="1:12" ht="21.6" customHeight="1" x14ac:dyDescent="0.25">
      <c r="A17" s="179" t="s">
        <v>44</v>
      </c>
      <c r="B17" s="34">
        <v>639</v>
      </c>
      <c r="C17" s="35">
        <v>3867</v>
      </c>
      <c r="D17" s="34">
        <v>901</v>
      </c>
      <c r="E17" s="35">
        <v>4693</v>
      </c>
      <c r="F17" s="31">
        <v>1049</v>
      </c>
      <c r="G17" s="11">
        <v>4471</v>
      </c>
      <c r="H17" s="34">
        <f>SUM(F17/B17*100)</f>
        <v>164.16275430359937</v>
      </c>
      <c r="I17" s="35">
        <f>SUM(G17/C17*100)</f>
        <v>115.6193431600724</v>
      </c>
      <c r="J17" s="55">
        <f>SUM(F17/D17*100)</f>
        <v>116.42619311875693</v>
      </c>
      <c r="K17" s="13">
        <f>SUM(G17/E17*100)</f>
        <v>95.269550394204146</v>
      </c>
      <c r="L17" s="61">
        <f>SUM(G17/G33*100)</f>
        <v>6.1448598130841123</v>
      </c>
    </row>
    <row r="18" spans="1:12" ht="21.6" customHeight="1" x14ac:dyDescent="0.25">
      <c r="A18" s="179" t="s">
        <v>45</v>
      </c>
      <c r="B18" s="34">
        <v>167</v>
      </c>
      <c r="C18" s="35">
        <v>1069</v>
      </c>
      <c r="D18" s="34">
        <v>170</v>
      </c>
      <c r="E18" s="35">
        <v>1182</v>
      </c>
      <c r="F18" s="31">
        <v>169</v>
      </c>
      <c r="G18" s="11">
        <v>1083</v>
      </c>
      <c r="H18" s="34">
        <f>SUM(F18/B18*100)</f>
        <v>101.19760479041918</v>
      </c>
      <c r="I18" s="35">
        <f>SUM(G18/C18*100)</f>
        <v>101.30963517305894</v>
      </c>
      <c r="J18" s="55">
        <f>SUM(F18/D18*100)</f>
        <v>99.411764705882348</v>
      </c>
      <c r="K18" s="13">
        <f>SUM(G18/E18*100)</f>
        <v>91.6243654822335</v>
      </c>
      <c r="L18" s="61">
        <f>SUM(G18/G33*100)</f>
        <v>1.4884551951621769</v>
      </c>
    </row>
    <row r="19" spans="1:12" ht="21.6" customHeight="1" x14ac:dyDescent="0.25">
      <c r="A19" s="179" t="s">
        <v>46</v>
      </c>
      <c r="B19" s="34">
        <v>9875</v>
      </c>
      <c r="C19" s="35">
        <v>28542</v>
      </c>
      <c r="D19" s="34">
        <v>11227</v>
      </c>
      <c r="E19" s="35">
        <v>35646</v>
      </c>
      <c r="F19" s="31">
        <v>11620</v>
      </c>
      <c r="G19" s="11">
        <v>36162</v>
      </c>
      <c r="H19" s="34">
        <f>SUM(F19/B19*100)</f>
        <v>117.67088607594938</v>
      </c>
      <c r="I19" s="35">
        <f>SUM(G19/C19*100)</f>
        <v>126.69749842337608</v>
      </c>
      <c r="J19" s="55">
        <f>SUM(F19/D19*100)</f>
        <v>103.50048989044269</v>
      </c>
      <c r="K19" s="13">
        <f>SUM(G19/E19*100)</f>
        <v>101.44756774953711</v>
      </c>
      <c r="L19" s="61">
        <f>SUM(G19/G33*100)</f>
        <v>49.700384826827928</v>
      </c>
    </row>
    <row r="20" spans="1:12" ht="21.6" customHeight="1" x14ac:dyDescent="0.25">
      <c r="A20" s="179" t="s">
        <v>47</v>
      </c>
      <c r="B20" s="34">
        <v>32</v>
      </c>
      <c r="C20" s="35">
        <v>247</v>
      </c>
      <c r="D20" s="34">
        <v>22</v>
      </c>
      <c r="E20" s="35">
        <v>205</v>
      </c>
      <c r="F20" s="31">
        <v>32</v>
      </c>
      <c r="G20" s="11">
        <v>251</v>
      </c>
      <c r="H20" s="34">
        <f>SUM(F20/B20*100)</f>
        <v>100</v>
      </c>
      <c r="I20" s="35">
        <f>SUM(G20/C20*100)</f>
        <v>101.61943319838056</v>
      </c>
      <c r="J20" s="55">
        <f>SUM(F20/D20*100)</f>
        <v>145.45454545454547</v>
      </c>
      <c r="K20" s="13">
        <f>SUM(G20/E20*100)</f>
        <v>122.4390243902439</v>
      </c>
      <c r="L20" s="61">
        <f>SUM(G20/G33*100)</f>
        <v>0.34496976360637716</v>
      </c>
    </row>
    <row r="21" spans="1:12" ht="21.6" customHeight="1" x14ac:dyDescent="0.25">
      <c r="A21" s="179" t="s">
        <v>48</v>
      </c>
      <c r="B21" s="34">
        <v>278</v>
      </c>
      <c r="C21" s="35">
        <v>2526</v>
      </c>
      <c r="D21" s="34">
        <v>334</v>
      </c>
      <c r="E21" s="35">
        <v>2374</v>
      </c>
      <c r="F21" s="31">
        <v>337</v>
      </c>
      <c r="G21" s="11">
        <v>2079</v>
      </c>
      <c r="H21" s="34">
        <f>SUM(F21/B21*100)</f>
        <v>121.22302158273382</v>
      </c>
      <c r="I21" s="35">
        <f>SUM(G21/C21*100)</f>
        <v>82.304038004750595</v>
      </c>
      <c r="J21" s="55">
        <f>SUM(F21/D21*100)</f>
        <v>100.89820359281435</v>
      </c>
      <c r="K21" s="13">
        <f>SUM(G21/E21*100)</f>
        <v>87.573715248525701</v>
      </c>
      <c r="L21" s="61">
        <f>SUM(G21/G33*100)</f>
        <v>2.8573391973611875</v>
      </c>
    </row>
    <row r="22" spans="1:12" ht="21.6" customHeight="1" x14ac:dyDescent="0.25">
      <c r="A22" s="179" t="s">
        <v>49</v>
      </c>
      <c r="B22" s="34">
        <v>42</v>
      </c>
      <c r="C22" s="35">
        <v>260</v>
      </c>
      <c r="D22" s="34">
        <v>56</v>
      </c>
      <c r="E22" s="35">
        <v>446</v>
      </c>
      <c r="F22" s="31">
        <v>64</v>
      </c>
      <c r="G22" s="11">
        <v>517</v>
      </c>
      <c r="H22" s="34">
        <f>SUM(F22/B22*100)</f>
        <v>152.38095238095238</v>
      </c>
      <c r="I22" s="35">
        <f>SUM(G22/C22*100)</f>
        <v>198.84615384615384</v>
      </c>
      <c r="J22" s="55">
        <f>SUM(F22/D22*100)</f>
        <v>114.28571428571428</v>
      </c>
      <c r="K22" s="13">
        <f>SUM(G22/E22*100)</f>
        <v>115.91928251121075</v>
      </c>
      <c r="L22" s="61">
        <f>SUM(G22/G33*100)</f>
        <v>0.71055525013743814</v>
      </c>
    </row>
    <row r="23" spans="1:12" ht="21.6" customHeight="1" x14ac:dyDescent="0.25">
      <c r="A23" s="179" t="s">
        <v>50</v>
      </c>
      <c r="B23" s="34">
        <v>0</v>
      </c>
      <c r="C23" s="35">
        <v>0</v>
      </c>
      <c r="D23" s="34">
        <v>25</v>
      </c>
      <c r="E23" s="35">
        <v>212</v>
      </c>
      <c r="F23" s="31">
        <v>26</v>
      </c>
      <c r="G23" s="11">
        <v>291</v>
      </c>
      <c r="H23" s="34"/>
      <c r="I23" s="35"/>
      <c r="J23" s="55">
        <f>SUM(F23/D23*100)</f>
        <v>104</v>
      </c>
      <c r="K23" s="13">
        <f>SUM(G23/E23*100)</f>
        <v>137.26415094339623</v>
      </c>
      <c r="L23" s="61">
        <f>SUM(G23/G33*100)</f>
        <v>0.39994502473886756</v>
      </c>
    </row>
    <row r="24" spans="1:12" ht="21.6" customHeight="1" x14ac:dyDescent="0.25">
      <c r="A24" s="179" t="s">
        <v>51</v>
      </c>
      <c r="B24" s="34">
        <v>27</v>
      </c>
      <c r="C24" s="35">
        <v>176</v>
      </c>
      <c r="D24" s="34">
        <v>16</v>
      </c>
      <c r="E24" s="35">
        <v>16</v>
      </c>
      <c r="F24" s="31">
        <v>7</v>
      </c>
      <c r="G24" s="11">
        <v>56</v>
      </c>
      <c r="H24" s="34">
        <f>SUM(F24/B24*100)</f>
        <v>25.925925925925924</v>
      </c>
      <c r="I24" s="35">
        <f>SUM(G24/C24*100)</f>
        <v>31.818181818181817</v>
      </c>
      <c r="J24" s="55">
        <f>SUM(F24/D24*100)</f>
        <v>43.75</v>
      </c>
      <c r="K24" s="13">
        <f>SUM(G24/E24*100)</f>
        <v>350</v>
      </c>
      <c r="L24" s="61">
        <f>SUM(G24/G33*100)</f>
        <v>7.6965365585486528E-2</v>
      </c>
    </row>
    <row r="25" spans="1:12" ht="21.6" customHeight="1" x14ac:dyDescent="0.25">
      <c r="A25" s="179" t="s">
        <v>52</v>
      </c>
      <c r="B25" s="34">
        <v>77</v>
      </c>
      <c r="C25" s="35">
        <v>407</v>
      </c>
      <c r="D25" s="34">
        <v>61</v>
      </c>
      <c r="E25" s="35">
        <v>436</v>
      </c>
      <c r="F25" s="31">
        <v>74</v>
      </c>
      <c r="G25" s="11">
        <v>462</v>
      </c>
      <c r="H25" s="34">
        <f>SUM(F25/B25*100)</f>
        <v>96.103896103896105</v>
      </c>
      <c r="I25" s="35">
        <f>SUM(G25/C25*100)</f>
        <v>113.51351351351352</v>
      </c>
      <c r="J25" s="55">
        <f>SUM(F25/D25*100)</f>
        <v>121.31147540983606</v>
      </c>
      <c r="K25" s="13">
        <f>SUM(G25/E25*100)</f>
        <v>105.96330275229357</v>
      </c>
      <c r="L25" s="61">
        <f>SUM(G25/G33*100)</f>
        <v>0.63496426608026391</v>
      </c>
    </row>
    <row r="26" spans="1:12" ht="21.6" customHeight="1" x14ac:dyDescent="0.25">
      <c r="A26" s="179" t="s">
        <v>53</v>
      </c>
      <c r="B26" s="34">
        <v>5</v>
      </c>
      <c r="C26" s="35">
        <v>25</v>
      </c>
      <c r="D26" s="34">
        <v>39</v>
      </c>
      <c r="E26" s="35">
        <v>228</v>
      </c>
      <c r="F26" s="31">
        <v>29</v>
      </c>
      <c r="G26" s="11">
        <v>256</v>
      </c>
      <c r="H26" s="34">
        <f>SUM(F26/B26*100)</f>
        <v>580</v>
      </c>
      <c r="I26" s="35">
        <f>SUM(G26/C26*100)</f>
        <v>1024</v>
      </c>
      <c r="J26" s="55">
        <f>SUM(F26/D26*100)</f>
        <v>74.358974358974365</v>
      </c>
      <c r="K26" s="13">
        <f>SUM(G26/E26*100)</f>
        <v>112.28070175438596</v>
      </c>
      <c r="L26" s="61">
        <f>SUM(G26/G33*100)</f>
        <v>0.35184167124793841</v>
      </c>
    </row>
    <row r="27" spans="1:12" ht="21.6" customHeight="1" x14ac:dyDescent="0.25">
      <c r="A27" s="179" t="s">
        <v>54</v>
      </c>
      <c r="B27" s="34">
        <v>0</v>
      </c>
      <c r="C27" s="35">
        <v>0</v>
      </c>
      <c r="D27" s="34">
        <v>0</v>
      </c>
      <c r="E27" s="35">
        <v>0</v>
      </c>
      <c r="F27" s="31">
        <v>3</v>
      </c>
      <c r="G27" s="11">
        <v>6</v>
      </c>
      <c r="H27" s="34"/>
      <c r="I27" s="35"/>
      <c r="J27" s="55"/>
      <c r="K27" s="13"/>
      <c r="L27" s="61">
        <f>SUM(G27/G33*100)</f>
        <v>8.2462891698735566E-3</v>
      </c>
    </row>
    <row r="28" spans="1:12" ht="21.6" customHeight="1" x14ac:dyDescent="0.25">
      <c r="A28" s="179" t="s">
        <v>55</v>
      </c>
      <c r="B28" s="34">
        <v>302</v>
      </c>
      <c r="C28" s="35">
        <v>1802</v>
      </c>
      <c r="D28" s="34">
        <v>274</v>
      </c>
      <c r="E28" s="35">
        <v>1937</v>
      </c>
      <c r="F28" s="31">
        <v>244</v>
      </c>
      <c r="G28" s="11">
        <v>1628</v>
      </c>
      <c r="H28" s="34">
        <f>SUM(F28/B28*100)</f>
        <v>80.794701986754973</v>
      </c>
      <c r="I28" s="35">
        <f>SUM(G28/C28*100)</f>
        <v>90.344062153163151</v>
      </c>
      <c r="J28" s="55">
        <f>SUM(F28/D28*100)</f>
        <v>89.051094890510953</v>
      </c>
      <c r="K28" s="13">
        <f>SUM(G28/E28*100)</f>
        <v>84.047496128033032</v>
      </c>
      <c r="L28" s="61">
        <f>SUM(G28/G33*100)</f>
        <v>2.2374931280923582</v>
      </c>
    </row>
    <row r="29" spans="1:12" ht="21.6" customHeight="1" x14ac:dyDescent="0.25">
      <c r="A29" s="179" t="s">
        <v>56</v>
      </c>
      <c r="B29" s="34">
        <v>22</v>
      </c>
      <c r="C29" s="35">
        <v>146</v>
      </c>
      <c r="D29" s="34">
        <v>46</v>
      </c>
      <c r="E29" s="35">
        <v>342</v>
      </c>
      <c r="F29" s="31">
        <v>32</v>
      </c>
      <c r="G29" s="11">
        <v>196</v>
      </c>
      <c r="H29" s="34">
        <f>SUM(F29/B29*100)</f>
        <v>145.45454545454547</v>
      </c>
      <c r="I29" s="35">
        <f>SUM(G29/C29*100)</f>
        <v>134.24657534246575</v>
      </c>
      <c r="J29" s="55">
        <f>SUM(F29/D29*100)</f>
        <v>69.565217391304344</v>
      </c>
      <c r="K29" s="13">
        <f>SUM(G29/E29*100)</f>
        <v>57.309941520467831</v>
      </c>
      <c r="L29" s="61">
        <f>SUM(G29/G33*100)</f>
        <v>0.26937877954920286</v>
      </c>
    </row>
    <row r="30" spans="1:12" ht="21.6" customHeight="1" x14ac:dyDescent="0.25">
      <c r="A30" s="180" t="s">
        <v>57</v>
      </c>
      <c r="B30" s="34">
        <v>210</v>
      </c>
      <c r="C30" s="35">
        <v>1233</v>
      </c>
      <c r="D30" s="34">
        <v>273</v>
      </c>
      <c r="E30" s="35">
        <v>1660</v>
      </c>
      <c r="F30" s="31">
        <v>354</v>
      </c>
      <c r="G30" s="11">
        <v>2091</v>
      </c>
      <c r="H30" s="34">
        <f>SUM(F30/B30*100)</f>
        <v>168.57142857142858</v>
      </c>
      <c r="I30" s="35">
        <f>SUM(G30/C30*100)</f>
        <v>169.58637469586375</v>
      </c>
      <c r="J30" s="55">
        <f>SUM(F30/D30*100)</f>
        <v>129.67032967032966</v>
      </c>
      <c r="K30" s="13">
        <f>SUM(G30/E30*100)</f>
        <v>125.96385542168676</v>
      </c>
      <c r="L30" s="61">
        <f>SUM(G30/G33*100)</f>
        <v>2.8738317757009346</v>
      </c>
    </row>
    <row r="31" spans="1:12" ht="21.6" customHeight="1" x14ac:dyDescent="0.25">
      <c r="A31" s="179" t="s">
        <v>58</v>
      </c>
      <c r="B31" s="34">
        <v>12</v>
      </c>
      <c r="C31" s="35">
        <v>40</v>
      </c>
      <c r="D31" s="34">
        <v>9</v>
      </c>
      <c r="E31" s="35">
        <v>30</v>
      </c>
      <c r="F31" s="31">
        <v>17</v>
      </c>
      <c r="G31" s="11">
        <v>87</v>
      </c>
      <c r="H31" s="34">
        <f>SUM(F31/B31*100)</f>
        <v>141.66666666666669</v>
      </c>
      <c r="I31" s="35">
        <f>SUM(G31/C31*100)</f>
        <v>217.49999999999997</v>
      </c>
      <c r="J31" s="55">
        <f>SUM(F31/D31*100)</f>
        <v>188.88888888888889</v>
      </c>
      <c r="K31" s="13">
        <f>SUM(G31/E31*100)</f>
        <v>290</v>
      </c>
      <c r="L31" s="61">
        <f>SUM(G31/G33*100)</f>
        <v>0.11957119296316658</v>
      </c>
    </row>
    <row r="32" spans="1:12" ht="21.6" customHeight="1" thickBot="1" x14ac:dyDescent="0.3">
      <c r="A32" s="181" t="s">
        <v>59</v>
      </c>
      <c r="B32" s="81">
        <v>39</v>
      </c>
      <c r="C32" s="82">
        <v>139</v>
      </c>
      <c r="D32" s="81">
        <v>7</v>
      </c>
      <c r="E32" s="82">
        <v>49</v>
      </c>
      <c r="F32" s="83">
        <v>57</v>
      </c>
      <c r="G32" s="12">
        <v>382</v>
      </c>
      <c r="H32" s="81">
        <f>SUM(F32/B32*100)</f>
        <v>146.15384615384613</v>
      </c>
      <c r="I32" s="82">
        <f>SUM(G32/C32*100)</f>
        <v>274.82014388489205</v>
      </c>
      <c r="J32" s="84">
        <f>SUM(F32/D32*100)</f>
        <v>814.28571428571422</v>
      </c>
      <c r="K32" s="85">
        <f>SUM(G32/E32*100)</f>
        <v>779.59183673469386</v>
      </c>
      <c r="L32" s="86">
        <f>SUM(G32/G33*100)</f>
        <v>0.5250137438152831</v>
      </c>
    </row>
    <row r="33" spans="1:12" s="9" customFormat="1" ht="21.6" customHeight="1" thickBot="1" x14ac:dyDescent="0.3">
      <c r="A33" s="87" t="s">
        <v>23</v>
      </c>
      <c r="B33" s="88">
        <f t="shared" ref="B33:G33" si="0">SUM(B5:B32)</f>
        <v>16154</v>
      </c>
      <c r="C33" s="89">
        <f t="shared" si="0"/>
        <v>58417</v>
      </c>
      <c r="D33" s="90">
        <f t="shared" si="0"/>
        <v>19414</v>
      </c>
      <c r="E33" s="91">
        <f t="shared" si="0"/>
        <v>74542</v>
      </c>
      <c r="F33" s="92">
        <f t="shared" si="0"/>
        <v>19966</v>
      </c>
      <c r="G33" s="93">
        <f t="shared" si="0"/>
        <v>72760</v>
      </c>
      <c r="H33" s="94">
        <f>SUM(F33/B33*100)</f>
        <v>123.59787049647146</v>
      </c>
      <c r="I33" s="95">
        <f>SUM(G33/C33*100)</f>
        <v>124.5527842922437</v>
      </c>
      <c r="J33" s="96">
        <f t="shared" ref="J28:K33" si="1">SUM(F33/D33*100)</f>
        <v>102.84330895230246</v>
      </c>
      <c r="K33" s="97">
        <f t="shared" si="1"/>
        <v>97.609401411284907</v>
      </c>
      <c r="L33" s="98">
        <f>SUM(L5:L32)</f>
        <v>99.999999999999972</v>
      </c>
    </row>
    <row r="34" spans="1:12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2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2" x14ac:dyDescent="0.25">
      <c r="A36" s="122" t="s">
        <v>85</v>
      </c>
      <c r="B36" s="122"/>
      <c r="C36" s="122"/>
      <c r="D36" s="10"/>
      <c r="E36" s="10"/>
      <c r="F36" s="10"/>
      <c r="G36" s="10"/>
      <c r="H36" s="10"/>
      <c r="I36" s="10"/>
      <c r="J36" s="10"/>
      <c r="K36" s="10"/>
    </row>
    <row r="37" spans="1:12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2" ht="15.75" thickBot="1" x14ac:dyDescent="0.3">
      <c r="A38" s="10"/>
      <c r="B38" s="10"/>
      <c r="C38" s="10"/>
      <c r="D38" s="10"/>
      <c r="E38" s="10"/>
      <c r="F38" s="10"/>
      <c r="G38" s="10"/>
      <c r="H38" s="14"/>
      <c r="I38" s="10"/>
      <c r="J38" s="10"/>
      <c r="K38" s="10"/>
    </row>
    <row r="39" spans="1:12" ht="23.25" customHeight="1" x14ac:dyDescent="0.25">
      <c r="A39" s="155" t="s">
        <v>79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7"/>
    </row>
    <row r="40" spans="1:12" x14ac:dyDescent="0.25">
      <c r="A40" s="21"/>
      <c r="B40" s="158" t="s">
        <v>80</v>
      </c>
      <c r="C40" s="158"/>
      <c r="D40" s="159" t="s">
        <v>24</v>
      </c>
      <c r="E40" s="159"/>
      <c r="F40" s="160" t="s">
        <v>62</v>
      </c>
      <c r="G40" s="160"/>
      <c r="H40" s="161" t="s">
        <v>81</v>
      </c>
      <c r="I40" s="161"/>
      <c r="J40" s="162" t="s">
        <v>82</v>
      </c>
      <c r="K40" s="163"/>
    </row>
    <row r="41" spans="1:12" x14ac:dyDescent="0.25">
      <c r="A41" s="21"/>
      <c r="B41" s="2" t="s">
        <v>2</v>
      </c>
      <c r="C41" s="2" t="s">
        <v>3</v>
      </c>
      <c r="D41" s="42" t="s">
        <v>2</v>
      </c>
      <c r="E41" s="42" t="s">
        <v>3</v>
      </c>
      <c r="F41" s="47" t="s">
        <v>2</v>
      </c>
      <c r="G41" s="47" t="s">
        <v>3</v>
      </c>
      <c r="H41" s="72" t="s">
        <v>2</v>
      </c>
      <c r="I41" s="72" t="s">
        <v>3</v>
      </c>
      <c r="J41" s="70" t="s">
        <v>2</v>
      </c>
      <c r="K41" s="71" t="s">
        <v>3</v>
      </c>
      <c r="L41" s="16"/>
    </row>
    <row r="42" spans="1:12" x14ac:dyDescent="0.25">
      <c r="A42" s="62" t="s">
        <v>33</v>
      </c>
      <c r="B42" s="3">
        <f>SUM(B5+B8+B9+B10+B11+B12+B13+B14+B18+B20+B22+B23+B24+B25+B26+B27+B29+B30+B32)</f>
        <v>1236</v>
      </c>
      <c r="C42" s="3">
        <f>SUM(C5+C8+C9+C10+C11+C12+C13+C14+C18+C20+C22+C23+C24+C25+C26+C27+C29+C30+C32)</f>
        <v>7728</v>
      </c>
      <c r="D42" s="3">
        <f>SUM(D5+D8+D9+D10+D11+D12+D13+D14+D18+D20+D22+D23+D24+D25+D26+D27+D29+D30+D32)</f>
        <v>1399</v>
      </c>
      <c r="E42" s="3">
        <f>SUM(E5+E8+E9+E10+E11+E12+E13+E14+E18+E20+E22+E23+E24+E25+E26+E27+E29+E30+E32)</f>
        <v>9159</v>
      </c>
      <c r="F42" s="3">
        <f>SUM(F5+F8+F9+F10+F11+F12+F13+F14+F18+F20+F22+F23+F24+F25+F26+F27+F29+F30+F32)</f>
        <v>1546</v>
      </c>
      <c r="G42" s="3">
        <f>SUM(G5+G8+G9+G10+G11+G12+G13+G14+G18+G20+G22+G23+G24+G25+G26+G27+G29+G30+G32)</f>
        <v>10145</v>
      </c>
      <c r="H42" s="15">
        <f t="shared" ref="H42:I44" si="2">SUM(F42/B42*100)</f>
        <v>125.08090614886731</v>
      </c>
      <c r="I42" s="15">
        <f t="shared" si="2"/>
        <v>131.27587991718426</v>
      </c>
      <c r="J42" s="15">
        <f t="shared" ref="J42:K44" si="3">SUM(F42/D42*100)</f>
        <v>110.50750536097212</v>
      </c>
      <c r="K42" s="63">
        <f t="shared" si="3"/>
        <v>110.76536739818756</v>
      </c>
      <c r="L42" s="17"/>
    </row>
    <row r="43" spans="1:12" x14ac:dyDescent="0.25">
      <c r="A43" s="62" t="s">
        <v>35</v>
      </c>
      <c r="B43" s="3">
        <f>SUM(B7+B15+B16+B17+B21+B28)</f>
        <v>4880</v>
      </c>
      <c r="C43" s="3">
        <f t="shared" ref="C43:G43" si="4">SUM(C7+C15+C16+C17+C21+C28)</f>
        <v>21209</v>
      </c>
      <c r="D43" s="3">
        <f t="shared" si="4"/>
        <v>6574</v>
      </c>
      <c r="E43" s="3">
        <f t="shared" si="4"/>
        <v>28187</v>
      </c>
      <c r="F43" s="3">
        <f t="shared" si="4"/>
        <v>6610</v>
      </c>
      <c r="G43" s="3">
        <f t="shared" si="4"/>
        <v>25262</v>
      </c>
      <c r="H43" s="15">
        <f t="shared" si="2"/>
        <v>135.45081967213116</v>
      </c>
      <c r="I43" s="15">
        <f t="shared" si="2"/>
        <v>119.10981187231835</v>
      </c>
      <c r="J43" s="15">
        <f t="shared" si="3"/>
        <v>100.54761180407668</v>
      </c>
      <c r="K43" s="63">
        <f t="shared" si="3"/>
        <v>89.622875793805662</v>
      </c>
      <c r="L43" s="17"/>
    </row>
    <row r="44" spans="1:12" ht="15.75" thickBot="1" x14ac:dyDescent="0.3">
      <c r="A44" s="64" t="s">
        <v>60</v>
      </c>
      <c r="B44" s="65">
        <f t="shared" ref="B44:G44" si="5">SUM(B6+B19+B31)</f>
        <v>10038</v>
      </c>
      <c r="C44" s="65">
        <f t="shared" si="5"/>
        <v>29480</v>
      </c>
      <c r="D44" s="65">
        <f t="shared" si="5"/>
        <v>11441</v>
      </c>
      <c r="E44" s="65">
        <f t="shared" si="5"/>
        <v>37196</v>
      </c>
      <c r="F44" s="65">
        <f t="shared" si="5"/>
        <v>11810</v>
      </c>
      <c r="G44" s="65">
        <f t="shared" si="5"/>
        <v>37353</v>
      </c>
      <c r="H44" s="66">
        <f t="shared" si="2"/>
        <v>117.65291890814905</v>
      </c>
      <c r="I44" s="66">
        <f t="shared" si="2"/>
        <v>126.70624151967435</v>
      </c>
      <c r="J44" s="66">
        <f t="shared" si="3"/>
        <v>103.22524254872827</v>
      </c>
      <c r="K44" s="67">
        <f>SUM(G44/E44*100)</f>
        <v>100.42208839660178</v>
      </c>
      <c r="L44" s="17"/>
    </row>
    <row r="45" spans="1:12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2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2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2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</sheetData>
  <mergeCells count="18">
    <mergeCell ref="A36:C36"/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A39:K39"/>
    <mergeCell ref="B40:C40"/>
    <mergeCell ref="D40:E40"/>
    <mergeCell ref="F40:G40"/>
    <mergeCell ref="H40:I40"/>
    <mergeCell ref="J40:K40"/>
  </mergeCells>
  <pageMargins left="0.70000000000000007" right="0.70000000000000007" top="1.045275590551181" bottom="1.045275590551181" header="0.75000000000000011" footer="0.75000000000000011"/>
  <pageSetup paperSize="9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TRŽIŠTA,_DOLASCI,_NOĆENJA</vt:lpstr>
      <vt:lpstr>KAPACITETI</vt:lpstr>
      <vt:lpstr>TURISTIČKA_MJESTA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PETRA.BARTULOVIC</dc:creator>
  <cp:lastModifiedBy>Jelena Galiot</cp:lastModifiedBy>
  <cp:revision>1</cp:revision>
  <dcterms:created xsi:type="dcterms:W3CDTF">2018-01-15T12:48:48Z</dcterms:created>
  <dcterms:modified xsi:type="dcterms:W3CDTF">2025-07-03T12:14:31Z</dcterms:modified>
</cp:coreProperties>
</file>