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nja Rogosic Biuk\Desktop\"/>
    </mc:Choice>
  </mc:AlternateContent>
  <xr:revisionPtr revIDLastSave="0" documentId="8_{FEB43551-683C-4284-8F15-09497881EBA7}" xr6:coauthVersionLast="47" xr6:coauthVersionMax="47" xr10:uidLastSave="{00000000-0000-0000-0000-000000000000}"/>
  <bookViews>
    <workbookView xWindow="-108" yWindow="-108" windowWidth="30936" windowHeight="16776" xr2:uid="{5E9706BC-0718-4FF1-A493-A341F9B42FC9}"/>
  </bookViews>
  <sheets>
    <sheet name="TRŽIŠTA,_DOLASCI,_NOĆENJA" sheetId="1" r:id="rId1"/>
    <sheet name="KAPACITETI" sheetId="2" r:id="rId2"/>
    <sheet name="TURISTIČKA_MJES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F43" i="3"/>
  <c r="J43" i="3" s="1"/>
  <c r="F42" i="3"/>
  <c r="G44" i="3"/>
  <c r="F44" i="3"/>
  <c r="J44" i="3" s="1"/>
  <c r="E44" i="3"/>
  <c r="D44" i="3"/>
  <c r="C44" i="3"/>
  <c r="B44" i="3"/>
  <c r="G43" i="3"/>
  <c r="L43" i="3" s="1"/>
  <c r="E43" i="3"/>
  <c r="D43" i="3"/>
  <c r="C43" i="3"/>
  <c r="B43" i="3"/>
  <c r="G42" i="3"/>
  <c r="E42" i="3"/>
  <c r="D42" i="3"/>
  <c r="C42" i="3"/>
  <c r="G33" i="3"/>
  <c r="L27" i="3" s="1"/>
  <c r="F33" i="3"/>
  <c r="H33" i="3" s="1"/>
  <c r="E33" i="3"/>
  <c r="D33" i="3"/>
  <c r="C33" i="3"/>
  <c r="B33" i="3"/>
  <c r="K32" i="3"/>
  <c r="J32" i="3"/>
  <c r="I32" i="3"/>
  <c r="H32" i="3"/>
  <c r="K31" i="3"/>
  <c r="J31" i="3"/>
  <c r="I31" i="3"/>
  <c r="H31" i="3"/>
  <c r="K30" i="3"/>
  <c r="J30" i="3"/>
  <c r="I30" i="3"/>
  <c r="H30" i="3"/>
  <c r="K29" i="3"/>
  <c r="J29" i="3"/>
  <c r="I29" i="3"/>
  <c r="H29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I25" i="3"/>
  <c r="H25" i="3"/>
  <c r="L24" i="3"/>
  <c r="K24" i="3"/>
  <c r="J24" i="3"/>
  <c r="I24" i="3"/>
  <c r="H24" i="3"/>
  <c r="K23" i="3"/>
  <c r="J23" i="3"/>
  <c r="I23" i="3"/>
  <c r="H23" i="3"/>
  <c r="K22" i="3"/>
  <c r="J22" i="3"/>
  <c r="I22" i="3"/>
  <c r="H22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K18" i="3"/>
  <c r="J18" i="3"/>
  <c r="I18" i="3"/>
  <c r="H18" i="3"/>
  <c r="K17" i="3"/>
  <c r="J17" i="3"/>
  <c r="I17" i="3"/>
  <c r="H17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H13" i="3"/>
  <c r="K12" i="3"/>
  <c r="J12" i="3"/>
  <c r="I12" i="3"/>
  <c r="H12" i="3"/>
  <c r="K11" i="3"/>
  <c r="J11" i="3"/>
  <c r="I11" i="3"/>
  <c r="H11" i="3"/>
  <c r="L10" i="3"/>
  <c r="K10" i="3"/>
  <c r="J10" i="3"/>
  <c r="I10" i="3"/>
  <c r="H10" i="3"/>
  <c r="K9" i="3"/>
  <c r="J9" i="3"/>
  <c r="I9" i="3"/>
  <c r="H9" i="3"/>
  <c r="K8" i="3"/>
  <c r="J8" i="3"/>
  <c r="I8" i="3"/>
  <c r="H8" i="3"/>
  <c r="L7" i="3"/>
  <c r="K7" i="3"/>
  <c r="J7" i="3"/>
  <c r="I7" i="3"/>
  <c r="H7" i="3"/>
  <c r="L6" i="3"/>
  <c r="K6" i="3"/>
  <c r="J6" i="3"/>
  <c r="I6" i="3"/>
  <c r="H6" i="3"/>
  <c r="L5" i="3"/>
  <c r="K5" i="3"/>
  <c r="J5" i="3"/>
  <c r="I5" i="3"/>
  <c r="H5" i="3"/>
  <c r="G10" i="2"/>
  <c r="L5" i="2" s="1"/>
  <c r="F10" i="2"/>
  <c r="E10" i="2"/>
  <c r="D10" i="2"/>
  <c r="C10" i="2"/>
  <c r="B10" i="2"/>
  <c r="K9" i="2"/>
  <c r="J9" i="2"/>
  <c r="I9" i="2"/>
  <c r="H9" i="2"/>
  <c r="L8" i="2"/>
  <c r="K8" i="2"/>
  <c r="J8" i="2"/>
  <c r="I8" i="2"/>
  <c r="H8" i="2"/>
  <c r="K7" i="2"/>
  <c r="J7" i="2"/>
  <c r="I7" i="2"/>
  <c r="H7" i="2"/>
  <c r="L6" i="2"/>
  <c r="K6" i="2"/>
  <c r="J6" i="2"/>
  <c r="I6" i="2"/>
  <c r="H6" i="2"/>
  <c r="K5" i="2"/>
  <c r="J5" i="2"/>
  <c r="I5" i="2"/>
  <c r="H5" i="2"/>
  <c r="G26" i="1"/>
  <c r="L19" i="1" s="1"/>
  <c r="F26" i="1"/>
  <c r="E26" i="1"/>
  <c r="D26" i="1"/>
  <c r="C26" i="1"/>
  <c r="B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L16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J26" i="1" l="1"/>
  <c r="L7" i="2"/>
  <c r="I10" i="2"/>
  <c r="L8" i="3"/>
  <c r="L23" i="3"/>
  <c r="L31" i="3"/>
  <c r="I33" i="3"/>
  <c r="J33" i="3"/>
  <c r="I43" i="3"/>
  <c r="L16" i="3"/>
  <c r="L21" i="3"/>
  <c r="K43" i="3"/>
  <c r="L9" i="2"/>
  <c r="L7" i="1"/>
  <c r="L10" i="1"/>
  <c r="L13" i="1"/>
  <c r="H10" i="2"/>
  <c r="L10" i="2"/>
  <c r="L32" i="3"/>
  <c r="J42" i="3"/>
  <c r="L12" i="3"/>
  <c r="K42" i="3"/>
  <c r="L17" i="3"/>
  <c r="L22" i="3"/>
  <c r="L30" i="3"/>
  <c r="K44" i="3"/>
  <c r="L42" i="3"/>
  <c r="L28" i="3"/>
  <c r="L44" i="3"/>
  <c r="L18" i="3"/>
  <c r="K33" i="3"/>
  <c r="H43" i="3"/>
  <c r="L20" i="1"/>
  <c r="H26" i="1"/>
  <c r="L17" i="1"/>
  <c r="I26" i="1"/>
  <c r="L9" i="3"/>
  <c r="L25" i="3"/>
  <c r="L11" i="1"/>
  <c r="K26" i="1"/>
  <c r="L14" i="1"/>
  <c r="L29" i="3"/>
  <c r="H42" i="3"/>
  <c r="L8" i="1"/>
  <c r="L24" i="1"/>
  <c r="L21" i="1"/>
  <c r="L26" i="3"/>
  <c r="I42" i="3"/>
  <c r="L18" i="1"/>
  <c r="J10" i="2"/>
  <c r="L15" i="1"/>
  <c r="K10" i="2"/>
  <c r="H44" i="3"/>
  <c r="L23" i="1"/>
  <c r="I44" i="3"/>
  <c r="L12" i="1"/>
  <c r="L9" i="1"/>
  <c r="L25" i="1"/>
  <c r="L6" i="1"/>
  <c r="L22" i="1"/>
  <c r="L11" i="3"/>
  <c r="L33" i="3" l="1"/>
  <c r="L26" i="1"/>
</calcChain>
</file>

<file path=xl/sharedStrings.xml><?xml version="1.0" encoding="utf-8"?>
<sst xmlns="http://schemas.openxmlformats.org/spreadsheetml/2006/main" count="137" uniqueCount="87">
  <si>
    <t>PREGLED TURISTIČKOG PROMETA U KOMERCIJALNIM SMJEŠTAJNIM OBJEKTIMA SIJEČANJ-SVIBANJ 2019.,2023. I 2024. – PO ZEMLJAMA</t>
  </si>
  <si>
    <t>I – V /2019</t>
  </si>
  <si>
    <t>INDEKS (I – V)        2024/2019</t>
  </si>
  <si>
    <t>INDEKS (I – V) 2024/2023</t>
  </si>
  <si>
    <t>4=3/1</t>
  </si>
  <si>
    <t>5=3/2</t>
  </si>
  <si>
    <t>DOLASCI</t>
  </si>
  <si>
    <t>NOĆENJA</t>
  </si>
  <si>
    <t>NJEMAČKA</t>
  </si>
  <si>
    <t>POLJSKA</t>
  </si>
  <si>
    <t xml:space="preserve">HRVATSKA </t>
  </si>
  <si>
    <t>VELIKA BRITANIJA</t>
  </si>
  <si>
    <t>SLOVENIJA</t>
  </si>
  <si>
    <t>AUSTRIJA</t>
  </si>
  <si>
    <t>FRANCUSKA</t>
  </si>
  <si>
    <t>NIZOZEMSKA</t>
  </si>
  <si>
    <t>BOSNA I HERCEGOVINA</t>
  </si>
  <si>
    <t>FINSKA</t>
  </si>
  <si>
    <t>ČEŠKA</t>
  </si>
  <si>
    <t>KOSOVO</t>
  </si>
  <si>
    <t>MAĐARSKA</t>
  </si>
  <si>
    <t>ŠVICARSKA</t>
  </si>
  <si>
    <t>SAD</t>
  </si>
  <si>
    <t>UKRAJINA</t>
  </si>
  <si>
    <t>SLOVAČKA</t>
  </si>
  <si>
    <t>ŠVEDSKA</t>
  </si>
  <si>
    <t>SRBIJA</t>
  </si>
  <si>
    <t>BELGIJA</t>
  </si>
  <si>
    <t>OSTALE ZEMLJE</t>
  </si>
  <si>
    <t>TOTAL</t>
  </si>
  <si>
    <t>** podaci iz eVisitora obrađeni na dan 02.07. 2024.</t>
  </si>
  <si>
    <t>PPREGLED TURISTIČKOG PROMETA U KOMERCIJALNIM SMJEŠTAJNIM OBJEKTIMA SIJEČANJ-SVIBANJ 2019.,2023. I 2024.- VRSTA OBJEKTA</t>
  </si>
  <si>
    <t>I – V/2019</t>
  </si>
  <si>
    <t>I - V/ 2023</t>
  </si>
  <si>
    <t>I - V / 2024</t>
  </si>
  <si>
    <t>INDEKS (I – V)        2024/2023</t>
  </si>
  <si>
    <t>UDIO U UKUPNOM BROJU NOĆENJA     (I-V)   2024 %</t>
  </si>
  <si>
    <t>4=3/2</t>
  </si>
  <si>
    <t>HOTELI</t>
  </si>
  <si>
    <t>KAMPOVI</t>
  </si>
  <si>
    <t>OBJEKTI NA OPG-U (SELJAČKOM DOMAĆINSTVU)</t>
  </si>
  <si>
    <t>OBJEKTI U DOMAĆINSTVU</t>
  </si>
  <si>
    <t>PREGLED TURISTIČKOG PROMETA U KOMERCIJALNIM SMJEŠTAJNIM OBJEKTIMA 2019., 2023,2024. – MJESTA</t>
  </si>
  <si>
    <t>I - V/ 2019</t>
  </si>
  <si>
    <t>I -V/ 2024</t>
  </si>
  <si>
    <t>INDEKS (I-V)        2024/2019</t>
  </si>
  <si>
    <t>INDEKS (I-V)           2024/2023</t>
  </si>
  <si>
    <t>BLATO NA CETINI</t>
  </si>
  <si>
    <t>BORAK</t>
  </si>
  <si>
    <t>ČELINA</t>
  </si>
  <si>
    <t>OMIŠKO ZAOBALJE I POLJICA</t>
  </si>
  <si>
    <t>ČIŠLA</t>
  </si>
  <si>
    <t>RIVIJERA</t>
  </si>
  <si>
    <t>DONJI DOLAC</t>
  </si>
  <si>
    <t>DUBRAVA (OMIŠ)</t>
  </si>
  <si>
    <t>GATA</t>
  </si>
  <si>
    <t>GORNJI DOLAC</t>
  </si>
  <si>
    <t>KOSTANJE</t>
  </si>
  <si>
    <t>KUČIĆE</t>
  </si>
  <si>
    <t>LOKVA ROGOZNICA</t>
  </si>
  <si>
    <t>MARUŠIĆI(OMIŠ)</t>
  </si>
  <si>
    <t>MIMICE</t>
  </si>
  <si>
    <t>NAKLICE</t>
  </si>
  <si>
    <t xml:space="preserve">OMIŠ </t>
  </si>
  <si>
    <t>OSTRVICA(OMIŠ)</t>
  </si>
  <si>
    <t>PISAK</t>
  </si>
  <si>
    <t>PODAŠPILJE</t>
  </si>
  <si>
    <t>PODGRAĐE (OMIŠ)</t>
  </si>
  <si>
    <t>SEOCA</t>
  </si>
  <si>
    <t>SLIME</t>
  </si>
  <si>
    <t>SMOLONJE</t>
  </si>
  <si>
    <t>SRIJANE</t>
  </si>
  <si>
    <t>STANIĆI(OMIŠ)</t>
  </si>
  <si>
    <t>SVINIŠĆE</t>
  </si>
  <si>
    <t>TUGARE</t>
  </si>
  <si>
    <t>ZAKUČAC</t>
  </si>
  <si>
    <t>ZVEČANJE</t>
  </si>
  <si>
    <t>** podaci iz eVisitora obrađeni na dan 02. 7. 2024.</t>
  </si>
  <si>
    <t>I - V/2019</t>
  </si>
  <si>
    <t>I - V / 2023</t>
  </si>
  <si>
    <t>INDEKS (I - V) 2024/2019</t>
  </si>
  <si>
    <t>INDEKS (I-V)  2024/2023</t>
  </si>
  <si>
    <t>OMIŠ</t>
  </si>
  <si>
    <t>%</t>
  </si>
  <si>
    <t>OSTALI UGOSTITELJSKI OBJEKTI ZA SMJEŠTAJ (DR.VRSTE-SKUPINA KAMPOVI)</t>
  </si>
  <si>
    <t>UDIO U UKUPNOM BR. NOĆENJA (I - V / 2024.) %</t>
  </si>
  <si>
    <t>PREGLED TURISTIČKOG PROMETA U KOMERCIJALNIM SMJEŠTAJNIM OBJEKTIMA 2019., 2023., 2024 - MIKRO REGIJE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</si>
</sst>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#,##0&quot;    &quot;;&quot;-&quot;#,##0&quot;    &quot;;&quot; -&quot;00&quot;    &quot;;&quot; &quot;@&quot; &quot;"/>
    <numFmt numFmtId="165" formatCode="0.0"/>
    <numFmt numFmtId="167" formatCode="#,##0.00&quot; &quot;[$kn-41A];[Red]&quot;-&quot;#,##0.00&quot; &quot;[$kn-41A]"/>
    <numFmt numFmtId="168" formatCode="&quot; &quot;#,##0.00&quot;    &quot;;&quot;-&quot;#,##0.00&quot;    &quot;;&quot; -&quot;00&quot;    &quot;;&quot; &quot;@&quot; &quot;"/>
    <numFmt numFmtId="170" formatCode="&quot; &quot;#,##0.00&quot;    &quot;;&quot;-&quot;#,##0.00&quot;    &quot;;&quot; -&quot;00.00&quot;    &quot;;&quot; &quot;@&quot; &quot;"/>
  </numFmts>
  <fonts count="20" x14ac:knownFonts="1">
    <font>
      <sz val="11"/>
      <color rgb="FF333333"/>
      <name val="Calibri"/>
      <family val="2"/>
      <charset val="238"/>
    </font>
    <font>
      <sz val="11"/>
      <color rgb="FF333333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b/>
      <i/>
      <sz val="16"/>
      <color rgb="FF333333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000000"/>
      <name val="Tahoma"/>
      <family val="2"/>
      <charset val="238"/>
    </font>
    <font>
      <b/>
      <i/>
      <u/>
      <sz val="11"/>
      <color rgb="FF333333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333333"/>
      <name val="Calibri"/>
      <family val="2"/>
      <charset val="238"/>
    </font>
    <font>
      <b/>
      <sz val="11"/>
      <color rgb="FF333333"/>
      <name val="Calibri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FFC0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rgb="FFFFC000"/>
      </patternFill>
    </fill>
    <fill>
      <patternFill patternType="solid">
        <fgColor theme="8" tint="0.79998168889431442"/>
        <bgColor rgb="FFF8CBAD"/>
      </patternFill>
    </fill>
    <fill>
      <patternFill patternType="solid">
        <fgColor theme="8" tint="0.79998168889431442"/>
        <bgColor rgb="FFFFCC99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0" tint="-0.14999847407452621"/>
        <bgColor rgb="FFC6E0B4"/>
      </patternFill>
    </fill>
    <fill>
      <patternFill patternType="solid">
        <fgColor theme="0" tint="-0.14999847407452621"/>
        <bgColor rgb="FFD6DCE4"/>
      </patternFill>
    </fill>
    <fill>
      <patternFill patternType="solid">
        <fgColor theme="0" tint="-0.14999847407452621"/>
        <bgColor rgb="FFD9E1F2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168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>
      <alignment horizontal="center"/>
    </xf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0" borderId="0" applyNumberFormat="0" applyBorder="0" applyProtection="0">
      <alignment horizontal="center" textRotation="90"/>
    </xf>
    <xf numFmtId="0" fontId="11" fillId="7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167" fontId="13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83">
    <xf numFmtId="0" fontId="0" fillId="0" borderId="0" xfId="0"/>
    <xf numFmtId="0" fontId="19" fillId="0" borderId="4" xfId="0" applyFont="1" applyBorder="1" applyAlignment="1">
      <alignment horizontal="left"/>
    </xf>
    <xf numFmtId="0" fontId="18" fillId="0" borderId="0" xfId="0" applyFont="1"/>
    <xf numFmtId="0" fontId="16" fillId="8" borderId="1" xfId="0" applyFont="1" applyFill="1" applyBorder="1" applyAlignment="1">
      <alignment horizontal="center"/>
    </xf>
    <xf numFmtId="3" fontId="15" fillId="0" borderId="1" xfId="0" applyNumberFormat="1" applyFont="1" applyBorder="1"/>
    <xf numFmtId="3" fontId="15" fillId="0" borderId="2" xfId="0" applyNumberFormat="1" applyFont="1" applyBorder="1" applyAlignment="1">
      <alignment horizontal="right"/>
    </xf>
    <xf numFmtId="164" fontId="1" fillId="0" borderId="0" xfId="1" applyNumberFormat="1"/>
    <xf numFmtId="3" fontId="0" fillId="0" borderId="0" xfId="0" applyNumberFormat="1"/>
    <xf numFmtId="4" fontId="0" fillId="0" borderId="0" xfId="0" applyNumberFormat="1"/>
    <xf numFmtId="3" fontId="15" fillId="0" borderId="4" xfId="0" applyNumberFormat="1" applyFont="1" applyBorder="1" applyAlignment="1">
      <alignment horizontal="right"/>
    </xf>
    <xf numFmtId="0" fontId="19" fillId="0" borderId="0" xfId="0" applyFont="1"/>
    <xf numFmtId="0" fontId="15" fillId="0" borderId="0" xfId="0" applyFont="1"/>
    <xf numFmtId="3" fontId="15" fillId="0" borderId="2" xfId="0" applyNumberFormat="1" applyFont="1" applyBorder="1"/>
    <xf numFmtId="3" fontId="15" fillId="0" borderId="5" xfId="0" applyNumberFormat="1" applyFont="1" applyBorder="1"/>
    <xf numFmtId="1" fontId="15" fillId="0" borderId="2" xfId="0" applyNumberFormat="1" applyFont="1" applyBorder="1"/>
    <xf numFmtId="2" fontId="15" fillId="0" borderId="0" xfId="0" applyNumberFormat="1" applyFont="1"/>
    <xf numFmtId="1" fontId="16" fillId="0" borderId="1" xfId="0" applyNumberFormat="1" applyFon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3" fontId="15" fillId="0" borderId="1" xfId="16" applyNumberFormat="1" applyFont="1" applyBorder="1"/>
    <xf numFmtId="0" fontId="16" fillId="0" borderId="0" xfId="0" applyFont="1" applyAlignment="1">
      <alignment horizontal="left"/>
    </xf>
    <xf numFmtId="0" fontId="15" fillId="0" borderId="9" xfId="0" applyFont="1" applyBorder="1"/>
    <xf numFmtId="0" fontId="15" fillId="0" borderId="12" xfId="0" applyFont="1" applyBorder="1"/>
    <xf numFmtId="0" fontId="16" fillId="0" borderId="12" xfId="0" applyFont="1" applyBorder="1"/>
    <xf numFmtId="0" fontId="16" fillId="0" borderId="14" xfId="0" applyFont="1" applyBorder="1"/>
    <xf numFmtId="3" fontId="16" fillId="8" borderId="15" xfId="0" applyNumberFormat="1" applyFont="1" applyFill="1" applyBorder="1"/>
    <xf numFmtId="0" fontId="15" fillId="0" borderId="18" xfId="0" applyFont="1" applyBorder="1"/>
    <xf numFmtId="0" fontId="17" fillId="0" borderId="19" xfId="0" applyFont="1" applyBorder="1"/>
    <xf numFmtId="0" fontId="15" fillId="0" borderId="19" xfId="0" applyFont="1" applyBorder="1"/>
    <xf numFmtId="0" fontId="16" fillId="0" borderId="19" xfId="0" applyFont="1" applyBorder="1"/>
    <xf numFmtId="0" fontId="16" fillId="0" borderId="20" xfId="0" applyFont="1" applyBorder="1"/>
    <xf numFmtId="3" fontId="15" fillId="0" borderId="22" xfId="0" applyNumberFormat="1" applyFont="1" applyBorder="1"/>
    <xf numFmtId="3" fontId="15" fillId="0" borderId="3" xfId="0" applyNumberFormat="1" applyFont="1" applyBorder="1"/>
    <xf numFmtId="0" fontId="16" fillId="8" borderId="12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3" fontId="15" fillId="0" borderId="12" xfId="0" applyNumberFormat="1" applyFont="1" applyBorder="1"/>
    <xf numFmtId="3" fontId="15" fillId="0" borderId="13" xfId="0" applyNumberFormat="1" applyFont="1" applyBorder="1"/>
    <xf numFmtId="3" fontId="16" fillId="8" borderId="14" xfId="0" applyNumberFormat="1" applyFont="1" applyFill="1" applyBorder="1"/>
    <xf numFmtId="3" fontId="16" fillId="8" borderId="17" xfId="0" applyNumberFormat="1" applyFont="1" applyFill="1" applyBorder="1"/>
    <xf numFmtId="3" fontId="15" fillId="0" borderId="25" xfId="0" applyNumberFormat="1" applyFont="1" applyBorder="1"/>
    <xf numFmtId="3" fontId="15" fillId="0" borderId="3" xfId="0" applyNumberFormat="1" applyFont="1" applyBorder="1" applyAlignment="1">
      <alignment horizontal="right"/>
    </xf>
    <xf numFmtId="0" fontId="16" fillId="10" borderId="3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3" fontId="16" fillId="10" borderId="23" xfId="0" applyNumberFormat="1" applyFont="1" applyFill="1" applyBorder="1"/>
    <xf numFmtId="3" fontId="16" fillId="10" borderId="16" xfId="0" applyNumberFormat="1" applyFont="1" applyFill="1" applyBorder="1"/>
    <xf numFmtId="0" fontId="16" fillId="10" borderId="1" xfId="0" applyFont="1" applyFill="1" applyBorder="1" applyAlignment="1">
      <alignment horizontal="center"/>
    </xf>
    <xf numFmtId="0" fontId="16" fillId="14" borderId="12" xfId="0" applyFont="1" applyFill="1" applyBorder="1" applyAlignment="1">
      <alignment horizontal="center"/>
    </xf>
    <xf numFmtId="0" fontId="16" fillId="14" borderId="13" xfId="0" applyFont="1" applyFill="1" applyBorder="1" applyAlignment="1">
      <alignment horizontal="center"/>
    </xf>
    <xf numFmtId="3" fontId="16" fillId="14" borderId="14" xfId="0" applyNumberFormat="1" applyFont="1" applyFill="1" applyBorder="1"/>
    <xf numFmtId="3" fontId="16" fillId="14" borderId="17" xfId="0" applyNumberFormat="1" applyFont="1" applyFill="1" applyBorder="1"/>
    <xf numFmtId="0" fontId="16" fillId="14" borderId="1" xfId="0" applyFont="1" applyFill="1" applyBorder="1" applyAlignment="1">
      <alignment horizontal="center"/>
    </xf>
    <xf numFmtId="0" fontId="16" fillId="14" borderId="2" xfId="0" applyFont="1" applyFill="1" applyBorder="1" applyAlignment="1">
      <alignment horizontal="center"/>
    </xf>
    <xf numFmtId="0" fontId="0" fillId="11" borderId="0" xfId="0" applyFill="1"/>
    <xf numFmtId="0" fontId="0" fillId="13" borderId="0" xfId="0" applyFill="1"/>
    <xf numFmtId="0" fontId="0" fillId="12" borderId="0" xfId="0" applyFill="1"/>
    <xf numFmtId="3" fontId="16" fillId="10" borderId="15" xfId="0" applyNumberFormat="1" applyFont="1" applyFill="1" applyBorder="1"/>
    <xf numFmtId="0" fontId="16" fillId="10" borderId="12" xfId="0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/>
    </xf>
    <xf numFmtId="1" fontId="15" fillId="0" borderId="27" xfId="0" applyNumberFormat="1" applyFont="1" applyBorder="1"/>
    <xf numFmtId="0" fontId="16" fillId="17" borderId="28" xfId="0" applyFont="1" applyFill="1" applyBorder="1" applyAlignment="1">
      <alignment horizontal="center" vertical="center" wrapText="1"/>
    </xf>
    <xf numFmtId="0" fontId="18" fillId="17" borderId="29" xfId="0" applyFont="1" applyFill="1" applyBorder="1" applyAlignment="1">
      <alignment horizontal="center" vertical="center" wrapText="1"/>
    </xf>
    <xf numFmtId="3" fontId="16" fillId="0" borderId="29" xfId="0" applyNumberFormat="1" applyFont="1" applyBorder="1"/>
    <xf numFmtId="3" fontId="15" fillId="0" borderId="29" xfId="0" applyNumberFormat="1" applyFont="1" applyBorder="1"/>
    <xf numFmtId="165" fontId="0" fillId="0" borderId="29" xfId="0" applyNumberFormat="1" applyBorder="1"/>
    <xf numFmtId="2" fontId="0" fillId="0" borderId="29" xfId="0" applyNumberFormat="1" applyBorder="1"/>
    <xf numFmtId="0" fontId="15" fillId="11" borderId="19" xfId="0" applyFont="1" applyFill="1" applyBorder="1"/>
    <xf numFmtId="0" fontId="15" fillId="12" borderId="19" xfId="0" applyFont="1" applyFill="1" applyBorder="1"/>
    <xf numFmtId="0" fontId="15" fillId="13" borderId="19" xfId="0" applyFont="1" applyFill="1" applyBorder="1"/>
    <xf numFmtId="0" fontId="15" fillId="11" borderId="30" xfId="0" applyFont="1" applyFill="1" applyBorder="1"/>
    <xf numFmtId="0" fontId="15" fillId="11" borderId="31" xfId="0" applyFont="1" applyFill="1" applyBorder="1"/>
    <xf numFmtId="0" fontId="16" fillId="0" borderId="12" xfId="0" applyFont="1" applyBorder="1" applyAlignment="1">
      <alignment horizontal="center"/>
    </xf>
    <xf numFmtId="1" fontId="16" fillId="0" borderId="13" xfId="0" applyNumberFormat="1" applyFont="1" applyBorder="1"/>
    <xf numFmtId="0" fontId="16" fillId="0" borderId="14" xfId="0" applyFont="1" applyBorder="1" applyAlignment="1">
      <alignment horizontal="center"/>
    </xf>
    <xf numFmtId="3" fontId="15" fillId="0" borderId="15" xfId="0" applyNumberFormat="1" applyFont="1" applyBorder="1"/>
    <xf numFmtId="1" fontId="16" fillId="0" borderId="15" xfId="0" applyNumberFormat="1" applyFont="1" applyBorder="1"/>
    <xf numFmtId="1" fontId="16" fillId="0" borderId="17" xfId="0" applyNumberFormat="1" applyFont="1" applyBorder="1"/>
    <xf numFmtId="0" fontId="16" fillId="14" borderId="3" xfId="0" applyFont="1" applyFill="1" applyBorder="1" applyAlignment="1">
      <alignment horizontal="center"/>
    </xf>
    <xf numFmtId="3" fontId="16" fillId="14" borderId="16" xfId="0" applyNumberFormat="1" applyFont="1" applyFill="1" applyBorder="1"/>
    <xf numFmtId="0" fontId="16" fillId="18" borderId="1" xfId="0" applyFont="1" applyFill="1" applyBorder="1" applyAlignment="1">
      <alignment horizontal="center"/>
    </xf>
    <xf numFmtId="0" fontId="16" fillId="18" borderId="13" xfId="0" applyFont="1" applyFill="1" applyBorder="1" applyAlignment="1">
      <alignment horizontal="center"/>
    </xf>
    <xf numFmtId="0" fontId="16" fillId="19" borderId="1" xfId="0" applyFont="1" applyFill="1" applyBorder="1" applyAlignment="1">
      <alignment horizontal="center"/>
    </xf>
    <xf numFmtId="0" fontId="16" fillId="19" borderId="12" xfId="0" applyFont="1" applyFill="1" applyBorder="1" applyAlignment="1">
      <alignment horizontal="center"/>
    </xf>
    <xf numFmtId="0" fontId="16" fillId="19" borderId="13" xfId="0" applyFont="1" applyFill="1" applyBorder="1" applyAlignment="1">
      <alignment horizontal="center"/>
    </xf>
    <xf numFmtId="0" fontId="16" fillId="18" borderId="3" xfId="0" applyFont="1" applyFill="1" applyBorder="1" applyAlignment="1">
      <alignment horizontal="center"/>
    </xf>
    <xf numFmtId="0" fontId="16" fillId="18" borderId="5" xfId="0" applyFont="1" applyFill="1" applyBorder="1" applyAlignment="1">
      <alignment horizontal="center"/>
    </xf>
    <xf numFmtId="0" fontId="16" fillId="19" borderId="2" xfId="0" applyFont="1" applyFill="1" applyBorder="1" applyAlignment="1">
      <alignment horizontal="center"/>
    </xf>
    <xf numFmtId="0" fontId="16" fillId="19" borderId="3" xfId="0" applyFont="1" applyFill="1" applyBorder="1" applyAlignment="1">
      <alignment horizontal="center"/>
    </xf>
    <xf numFmtId="3" fontId="16" fillId="20" borderId="23" xfId="0" applyNumberFormat="1" applyFont="1" applyFill="1" applyBorder="1" applyAlignment="1">
      <alignment horizontal="right"/>
    </xf>
    <xf numFmtId="3" fontId="16" fillId="20" borderId="16" xfId="0" applyNumberFormat="1" applyFont="1" applyFill="1" applyBorder="1" applyAlignment="1">
      <alignment horizontal="right"/>
    </xf>
    <xf numFmtId="3" fontId="15" fillId="0" borderId="26" xfId="0" applyNumberFormat="1" applyFont="1" applyBorder="1"/>
    <xf numFmtId="3" fontId="15" fillId="0" borderId="32" xfId="0" applyNumberFormat="1" applyFont="1" applyBorder="1"/>
    <xf numFmtId="3" fontId="15" fillId="0" borderId="33" xfId="0" applyNumberFormat="1" applyFont="1" applyBorder="1"/>
    <xf numFmtId="1" fontId="15" fillId="0" borderId="6" xfId="0" applyNumberFormat="1" applyFont="1" applyBorder="1"/>
    <xf numFmtId="1" fontId="15" fillId="0" borderId="5" xfId="0" applyNumberFormat="1" applyFont="1" applyBorder="1"/>
    <xf numFmtId="2" fontId="0" fillId="0" borderId="34" xfId="0" applyNumberFormat="1" applyBorder="1"/>
    <xf numFmtId="0" fontId="16" fillId="0" borderId="35" xfId="0" applyFont="1" applyBorder="1"/>
    <xf numFmtId="3" fontId="16" fillId="8" borderId="36" xfId="0" applyNumberFormat="1" applyFont="1" applyFill="1" applyBorder="1"/>
    <xf numFmtId="3" fontId="16" fillId="8" borderId="37" xfId="0" applyNumberFormat="1" applyFont="1" applyFill="1" applyBorder="1"/>
    <xf numFmtId="3" fontId="16" fillId="10" borderId="36" xfId="0" applyNumberFormat="1" applyFont="1" applyFill="1" applyBorder="1"/>
    <xf numFmtId="3" fontId="16" fillId="10" borderId="37" xfId="0" applyNumberFormat="1" applyFont="1" applyFill="1" applyBorder="1"/>
    <xf numFmtId="3" fontId="16" fillId="14" borderId="38" xfId="0" applyNumberFormat="1" applyFont="1" applyFill="1" applyBorder="1"/>
    <xf numFmtId="3" fontId="16" fillId="14" borderId="39" xfId="0" applyNumberFormat="1" applyFont="1" applyFill="1" applyBorder="1"/>
    <xf numFmtId="3" fontId="16" fillId="20" borderId="36" xfId="0" applyNumberFormat="1" applyFont="1" applyFill="1" applyBorder="1"/>
    <xf numFmtId="3" fontId="16" fillId="20" borderId="37" xfId="0" applyNumberFormat="1" applyFont="1" applyFill="1" applyBorder="1"/>
    <xf numFmtId="1" fontId="16" fillId="18" borderId="40" xfId="0" applyNumberFormat="1" applyFont="1" applyFill="1" applyBorder="1"/>
    <xf numFmtId="1" fontId="16" fillId="18" borderId="39" xfId="0" applyNumberFormat="1" applyFont="1" applyFill="1" applyBorder="1"/>
    <xf numFmtId="3" fontId="19" fillId="17" borderId="8" xfId="0" applyNumberFormat="1" applyFont="1" applyFill="1" applyBorder="1"/>
    <xf numFmtId="0" fontId="16" fillId="8" borderId="21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/>
    </xf>
    <xf numFmtId="0" fontId="16" fillId="14" borderId="10" xfId="0" applyFont="1" applyFill="1" applyBorder="1" applyAlignment="1">
      <alignment horizontal="center"/>
    </xf>
    <xf numFmtId="0" fontId="16" fillId="14" borderId="24" xfId="0" applyFont="1" applyFill="1" applyBorder="1" applyAlignment="1">
      <alignment horizontal="center"/>
    </xf>
    <xf numFmtId="0" fontId="16" fillId="19" borderId="10" xfId="0" applyFont="1" applyFill="1" applyBorder="1" applyAlignment="1">
      <alignment horizontal="center"/>
    </xf>
    <xf numFmtId="0" fontId="16" fillId="19" borderId="24" xfId="0" applyFont="1" applyFill="1" applyBorder="1" applyAlignment="1">
      <alignment horizontal="center"/>
    </xf>
    <xf numFmtId="3" fontId="16" fillId="0" borderId="11" xfId="0" applyNumberFormat="1" applyFont="1" applyBorder="1"/>
    <xf numFmtId="3" fontId="15" fillId="0" borderId="41" xfId="0" applyNumberFormat="1" applyFont="1" applyBorder="1"/>
    <xf numFmtId="0" fontId="16" fillId="0" borderId="26" xfId="0" applyFont="1" applyBorder="1"/>
    <xf numFmtId="3" fontId="16" fillId="8" borderId="23" xfId="0" applyNumberFormat="1" applyFont="1" applyFill="1" applyBorder="1"/>
    <xf numFmtId="3" fontId="16" fillId="14" borderId="15" xfId="0" applyNumberFormat="1" applyFont="1" applyFill="1" applyBorder="1"/>
    <xf numFmtId="3" fontId="16" fillId="20" borderId="15" xfId="0" applyNumberFormat="1" applyFont="1" applyFill="1" applyBorder="1"/>
    <xf numFmtId="3" fontId="16" fillId="17" borderId="17" xfId="0" applyNumberFormat="1" applyFont="1" applyFill="1" applyBorder="1"/>
    <xf numFmtId="0" fontId="15" fillId="0" borderId="7" xfId="0" applyFont="1" applyBorder="1"/>
    <xf numFmtId="0" fontId="18" fillId="13" borderId="7" xfId="0" applyFont="1" applyFill="1" applyBorder="1" applyAlignment="1">
      <alignment horizontal="center" vertical="center" wrapText="1"/>
    </xf>
    <xf numFmtId="0" fontId="15" fillId="0" borderId="36" xfId="0" applyFont="1" applyBorder="1"/>
    <xf numFmtId="0" fontId="16" fillId="17" borderId="37" xfId="0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3" xfId="0" applyNumberFormat="1" applyBorder="1"/>
    <xf numFmtId="2" fontId="19" fillId="16" borderId="15" xfId="0" applyNumberFormat="1" applyFont="1" applyFill="1" applyBorder="1"/>
    <xf numFmtId="2" fontId="19" fillId="16" borderId="17" xfId="0" applyNumberFormat="1" applyFont="1" applyFill="1" applyBorder="1"/>
    <xf numFmtId="0" fontId="0" fillId="0" borderId="4" xfId="0" applyBorder="1"/>
    <xf numFmtId="0" fontId="0" fillId="15" borderId="1" xfId="0" applyFill="1" applyBorder="1"/>
    <xf numFmtId="0" fontId="0" fillId="15" borderId="13" xfId="0" applyFill="1" applyBorder="1"/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6" fillId="8" borderId="9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16" fillId="10" borderId="24" xfId="0" applyFont="1" applyFill="1" applyBorder="1" applyAlignment="1">
      <alignment horizontal="center"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16" fillId="19" borderId="21" xfId="0" applyFont="1" applyFill="1" applyBorder="1" applyAlignment="1">
      <alignment horizontal="center" vertical="center" wrapText="1"/>
    </xf>
    <xf numFmtId="0" fontId="16" fillId="19" borderId="10" xfId="0" applyFont="1" applyFill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wrapText="1"/>
    </xf>
    <xf numFmtId="0" fontId="16" fillId="15" borderId="11" xfId="0" applyFont="1" applyFill="1" applyBorder="1" applyAlignment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10" borderId="42" xfId="0" applyFont="1" applyFill="1" applyBorder="1" applyAlignment="1">
      <alignment horizontal="center" vertical="center" wrapText="1"/>
    </xf>
    <xf numFmtId="0" fontId="16" fillId="14" borderId="42" xfId="0" applyFont="1" applyFill="1" applyBorder="1" applyAlignment="1">
      <alignment horizontal="center" vertical="center" wrapText="1"/>
    </xf>
    <xf numFmtId="0" fontId="16" fillId="19" borderId="42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left"/>
    </xf>
    <xf numFmtId="0" fontId="16" fillId="9" borderId="10" xfId="0" applyFont="1" applyFill="1" applyBorder="1" applyAlignment="1">
      <alignment horizontal="left"/>
    </xf>
    <xf numFmtId="0" fontId="16" fillId="9" borderId="11" xfId="0" applyFont="1" applyFill="1" applyBorder="1" applyAlignment="1">
      <alignment horizontal="left"/>
    </xf>
    <xf numFmtId="0" fontId="16" fillId="8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16" fillId="18" borderId="1" xfId="0" applyFont="1" applyFill="1" applyBorder="1" applyAlignment="1">
      <alignment horizontal="center" vertical="center" wrapText="1"/>
    </xf>
    <xf numFmtId="0" fontId="16" fillId="18" borderId="1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16" fillId="14" borderId="24" xfId="0" applyFont="1" applyFill="1" applyBorder="1" applyAlignment="1">
      <alignment horizontal="center" vertical="center" wrapText="1"/>
    </xf>
    <xf numFmtId="0" fontId="16" fillId="19" borderId="9" xfId="0" applyFont="1" applyFill="1" applyBorder="1" applyAlignment="1">
      <alignment horizontal="center" vertical="center" wrapText="1"/>
    </xf>
    <xf numFmtId="0" fontId="16" fillId="19" borderId="11" xfId="0" applyFont="1" applyFill="1" applyBorder="1" applyAlignment="1">
      <alignment horizontal="center" vertical="center" wrapText="1"/>
    </xf>
    <xf numFmtId="0" fontId="16" fillId="18" borderId="21" xfId="0" applyFont="1" applyFill="1" applyBorder="1" applyAlignment="1">
      <alignment horizontal="center" vertical="center" wrapText="1"/>
    </xf>
    <xf numFmtId="0" fontId="16" fillId="18" borderId="24" xfId="0" applyFont="1" applyFill="1" applyBorder="1" applyAlignment="1">
      <alignment horizontal="center" vertical="center" wrapText="1"/>
    </xf>
    <xf numFmtId="170" fontId="1" fillId="0" borderId="0" xfId="1" applyNumberFormat="1"/>
    <xf numFmtId="1" fontId="0" fillId="0" borderId="0" xfId="0" applyNumberFormat="1"/>
  </cellXfs>
  <cellStyles count="22">
    <cellStyle name="Accent" xfId="2" xr:uid="{8764EDFB-5432-496F-9835-BC81E3890463}"/>
    <cellStyle name="Accent 1" xfId="3" xr:uid="{6CE1AFDE-7393-4293-B503-4C57EA57E1BB}"/>
    <cellStyle name="Accent 2" xfId="4" xr:uid="{AB815A96-92DC-472C-B7EF-05CE6A3C0875}"/>
    <cellStyle name="Accent 3" xfId="5" xr:uid="{23AD4769-EDDE-42D9-B97B-795EC77A77D8}"/>
    <cellStyle name="Bad" xfId="6" xr:uid="{C80491C3-6402-432F-AE0A-B7DA7314EEE7}"/>
    <cellStyle name="Comma" xfId="1" xr:uid="{1B49EA46-61B6-4F61-ACC6-704B6BF33F2D}"/>
    <cellStyle name="Error" xfId="7" xr:uid="{9B3E3A91-1186-446B-9D7B-B1E39D9CEC71}"/>
    <cellStyle name="Footnote" xfId="8" xr:uid="{B48CED85-642A-4E3B-816A-71F272679A12}"/>
    <cellStyle name="Heading" xfId="9" xr:uid="{4A7FAF98-5AC0-42AA-8075-63D4AE7DBA59}"/>
    <cellStyle name="Heading 1" xfId="10" xr:uid="{436A8152-AE2A-476C-820E-19BF3BE78288}"/>
    <cellStyle name="Heading 2" xfId="11" xr:uid="{F6595E3E-1855-472B-A980-27F5D837AE8F}"/>
    <cellStyle name="Heading 3" xfId="12" xr:uid="{D41BA4B1-2C7A-48C7-A586-82AB323DEF4A}"/>
    <cellStyle name="Heading1" xfId="13" xr:uid="{15836D05-F631-4929-BB30-40D61C7B1421}"/>
    <cellStyle name="Neutral" xfId="14" xr:uid="{D03313D3-23DB-4BEB-92B7-F5039B7A6C79}"/>
    <cellStyle name="Normal" xfId="0" builtinId="0" customBuiltin="1"/>
    <cellStyle name="Normalno 2" xfId="15" xr:uid="{F45F6470-67C5-4062-BF07-FC117DC669CD}"/>
    <cellStyle name="Normalno 3" xfId="16" xr:uid="{F4B93B04-3F5F-4FBA-B466-3857D96AEA20}"/>
    <cellStyle name="Result" xfId="17" xr:uid="{82E39310-C005-4C30-91FE-2C9665AD6CD9}"/>
    <cellStyle name="Result2" xfId="18" xr:uid="{2CD82297-DC97-4B9D-813C-B47016E2198C}"/>
    <cellStyle name="Status" xfId="19" xr:uid="{820E6CC7-4446-4067-A16F-2D2621D94334}"/>
    <cellStyle name="Text" xfId="20" xr:uid="{2F0E3E87-264F-458B-A27F-2342BE16D6C4}"/>
    <cellStyle name="Warning" xfId="21" xr:uid="{7A79C65A-89C2-4E6E-A72F-3B7A827671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539C2-1BF9-44ED-A1E2-4D0D4493001F}">
  <dimension ref="A1:O31"/>
  <sheetViews>
    <sheetView tabSelected="1" topLeftCell="A2" workbookViewId="0">
      <selection activeCell="H5" sqref="H5"/>
    </sheetView>
  </sheetViews>
  <sheetFormatPr defaultRowHeight="14.4" x14ac:dyDescent="0.3"/>
  <cols>
    <col min="1" max="1" width="22.44140625" customWidth="1"/>
    <col min="2" max="2" width="11.6640625" customWidth="1"/>
    <col min="3" max="3" width="14.88671875" customWidth="1"/>
    <col min="4" max="4" width="12.109375" customWidth="1"/>
    <col min="5" max="5" width="13.44140625" customWidth="1"/>
    <col min="6" max="7" width="12.109375" customWidth="1"/>
    <col min="8" max="8" width="12.88671875" customWidth="1"/>
    <col min="9" max="10" width="12.33203125" customWidth="1"/>
    <col min="11" max="11" width="10.88671875" customWidth="1"/>
    <col min="12" max="12" width="9.109375" customWidth="1"/>
    <col min="13" max="13" width="6.109375" customWidth="1"/>
    <col min="14" max="14" width="9.109375" customWidth="1"/>
  </cols>
  <sheetData>
    <row r="1" spans="1:15" ht="18.45" customHeight="1" thickBot="1" x14ac:dyDescent="0.3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5" ht="78.599999999999994" customHeight="1" x14ac:dyDescent="0.3">
      <c r="A2" s="26"/>
      <c r="B2" s="141" t="s">
        <v>1</v>
      </c>
      <c r="C2" s="142"/>
      <c r="D2" s="143" t="s">
        <v>79</v>
      </c>
      <c r="E2" s="144"/>
      <c r="F2" s="145" t="s">
        <v>34</v>
      </c>
      <c r="G2" s="146"/>
      <c r="H2" s="147" t="s">
        <v>2</v>
      </c>
      <c r="I2" s="148"/>
      <c r="J2" s="148" t="s">
        <v>3</v>
      </c>
      <c r="K2" s="148"/>
      <c r="L2" s="149" t="s">
        <v>85</v>
      </c>
      <c r="M2" s="150"/>
    </row>
    <row r="3" spans="1:15" s="2" customFormat="1" ht="12.75" customHeight="1" x14ac:dyDescent="0.25">
      <c r="A3" s="27"/>
      <c r="B3" s="132">
        <v>1</v>
      </c>
      <c r="C3" s="133"/>
      <c r="D3" s="134">
        <v>2</v>
      </c>
      <c r="E3" s="135"/>
      <c r="F3" s="132">
        <v>3</v>
      </c>
      <c r="G3" s="133"/>
      <c r="H3" s="136" t="s">
        <v>4</v>
      </c>
      <c r="I3" s="137"/>
      <c r="J3" s="137" t="s">
        <v>5</v>
      </c>
      <c r="K3" s="137"/>
      <c r="L3" s="138">
        <v>6</v>
      </c>
      <c r="M3" s="139"/>
    </row>
    <row r="4" spans="1:15" ht="24.9" customHeight="1" x14ac:dyDescent="0.3">
      <c r="A4" s="28"/>
      <c r="B4" s="33" t="s">
        <v>6</v>
      </c>
      <c r="C4" s="34" t="s">
        <v>7</v>
      </c>
      <c r="D4" s="41" t="s">
        <v>6</v>
      </c>
      <c r="E4" s="42" t="s">
        <v>7</v>
      </c>
      <c r="F4" s="46" t="s">
        <v>6</v>
      </c>
      <c r="G4" s="47" t="s">
        <v>7</v>
      </c>
      <c r="H4" s="86" t="s">
        <v>6</v>
      </c>
      <c r="I4" s="85" t="s">
        <v>7</v>
      </c>
      <c r="J4" s="80" t="s">
        <v>6</v>
      </c>
      <c r="K4" s="85" t="s">
        <v>7</v>
      </c>
      <c r="L4" s="130"/>
      <c r="M4" s="131"/>
    </row>
    <row r="5" spans="1:15" ht="21.75" customHeight="1" x14ac:dyDescent="0.3">
      <c r="A5" s="29" t="s">
        <v>8</v>
      </c>
      <c r="B5" s="35">
        <v>2473</v>
      </c>
      <c r="C5" s="36">
        <v>10439</v>
      </c>
      <c r="D5" s="31">
        <v>4130</v>
      </c>
      <c r="E5" s="39">
        <v>17073</v>
      </c>
      <c r="F5" s="35">
        <v>4269</v>
      </c>
      <c r="G5" s="36">
        <v>20121</v>
      </c>
      <c r="H5" s="40">
        <f t="shared" ref="H5:H26" si="0">SUM(F5/B5*100)</f>
        <v>172.62434290335625</v>
      </c>
      <c r="I5" s="5">
        <f t="shared" ref="I5:I26" si="1">SUM(G5/C5*100)</f>
        <v>192.74834754286809</v>
      </c>
      <c r="J5" s="5">
        <f t="shared" ref="J5:J14" si="2">SUM(F5/D5*100)</f>
        <v>103.36561743341403</v>
      </c>
      <c r="K5" s="5">
        <f t="shared" ref="K5:K14" si="3">SUM(G5/E5*100)</f>
        <v>117.85274995607098</v>
      </c>
      <c r="L5" s="125">
        <f>SUM(G5/G26*100)</f>
        <v>27.103735334132573</v>
      </c>
      <c r="M5" s="126"/>
      <c r="N5" s="181"/>
    </row>
    <row r="6" spans="1:15" ht="21.75" customHeight="1" x14ac:dyDescent="0.3">
      <c r="A6" s="29" t="s">
        <v>9</v>
      </c>
      <c r="B6" s="35">
        <v>2392</v>
      </c>
      <c r="C6" s="36">
        <v>6915</v>
      </c>
      <c r="D6" s="32">
        <v>2231</v>
      </c>
      <c r="E6" s="12">
        <v>8263</v>
      </c>
      <c r="F6" s="35">
        <v>3296</v>
      </c>
      <c r="G6" s="36">
        <v>12873</v>
      </c>
      <c r="H6" s="40">
        <f t="shared" si="0"/>
        <v>137.79264214046822</v>
      </c>
      <c r="I6" s="5">
        <f t="shared" si="1"/>
        <v>186.16052060737528</v>
      </c>
      <c r="J6" s="5">
        <f t="shared" si="2"/>
        <v>147.73644105782159</v>
      </c>
      <c r="K6" s="5">
        <f t="shared" si="3"/>
        <v>155.79087498487232</v>
      </c>
      <c r="L6" s="125">
        <f>SUM(G6/G26*100)</f>
        <v>17.340409768713712</v>
      </c>
      <c r="M6" s="126"/>
      <c r="N6" s="181"/>
    </row>
    <row r="7" spans="1:15" ht="21.75" customHeight="1" x14ac:dyDescent="0.3">
      <c r="A7" s="29" t="s">
        <v>10</v>
      </c>
      <c r="B7" s="35">
        <v>1867</v>
      </c>
      <c r="C7" s="36">
        <v>4205</v>
      </c>
      <c r="D7" s="32">
        <v>2071</v>
      </c>
      <c r="E7" s="12">
        <v>4383</v>
      </c>
      <c r="F7" s="35">
        <v>2604</v>
      </c>
      <c r="G7" s="36">
        <v>5607</v>
      </c>
      <c r="H7" s="40">
        <f t="shared" si="0"/>
        <v>139.47509373326193</v>
      </c>
      <c r="I7" s="5">
        <f t="shared" si="1"/>
        <v>133.34126040428063</v>
      </c>
      <c r="J7" s="5">
        <f t="shared" si="2"/>
        <v>125.73635924674072</v>
      </c>
      <c r="K7" s="5">
        <f t="shared" si="3"/>
        <v>127.92607802874743</v>
      </c>
      <c r="L7" s="125">
        <f>SUM(G7/G26*100)</f>
        <v>7.5528375338443086</v>
      </c>
      <c r="M7" s="126"/>
      <c r="N7" s="181"/>
    </row>
    <row r="8" spans="1:15" ht="20.25" customHeight="1" x14ac:dyDescent="0.3">
      <c r="A8" s="29" t="s">
        <v>11</v>
      </c>
      <c r="B8" s="35">
        <v>814</v>
      </c>
      <c r="C8" s="36">
        <v>3562</v>
      </c>
      <c r="D8" s="32">
        <v>1113</v>
      </c>
      <c r="E8" s="12">
        <v>4886</v>
      </c>
      <c r="F8" s="35">
        <v>988</v>
      </c>
      <c r="G8" s="36">
        <v>5206</v>
      </c>
      <c r="H8" s="40">
        <f t="shared" si="0"/>
        <v>121.37592137592137</v>
      </c>
      <c r="I8" s="5">
        <f t="shared" si="1"/>
        <v>146.15384615384613</v>
      </c>
      <c r="J8" s="5">
        <f t="shared" si="2"/>
        <v>88.769092542677456</v>
      </c>
      <c r="K8" s="5">
        <f t="shared" si="3"/>
        <v>106.54932460090055</v>
      </c>
      <c r="L8" s="125">
        <f>SUM(G8/G26*100)</f>
        <v>7.0126756199738667</v>
      </c>
      <c r="M8" s="126"/>
      <c r="N8" s="6"/>
      <c r="O8" s="7"/>
    </row>
    <row r="9" spans="1:15" ht="20.25" customHeight="1" x14ac:dyDescent="0.3">
      <c r="A9" s="29" t="s">
        <v>12</v>
      </c>
      <c r="B9" s="35">
        <v>533</v>
      </c>
      <c r="C9" s="36">
        <v>1390</v>
      </c>
      <c r="D9" s="32">
        <v>745</v>
      </c>
      <c r="E9" s="12">
        <v>2246</v>
      </c>
      <c r="F9" s="35">
        <v>942</v>
      </c>
      <c r="G9" s="36">
        <v>3372</v>
      </c>
      <c r="H9" s="40">
        <f t="shared" si="0"/>
        <v>176.73545966228895</v>
      </c>
      <c r="I9" s="5">
        <f t="shared" si="1"/>
        <v>242.58992805755395</v>
      </c>
      <c r="J9" s="5">
        <f t="shared" si="2"/>
        <v>126.44295302013421</v>
      </c>
      <c r="K9" s="5">
        <f t="shared" si="3"/>
        <v>150.13357079252003</v>
      </c>
      <c r="L9" s="125">
        <f>SUM(G9/G26*100)</f>
        <v>4.5422094104018216</v>
      </c>
      <c r="M9" s="126"/>
      <c r="N9" s="6"/>
    </row>
    <row r="10" spans="1:15" ht="18" customHeight="1" x14ac:dyDescent="0.3">
      <c r="A10" s="29" t="s">
        <v>13</v>
      </c>
      <c r="B10" s="35">
        <v>595</v>
      </c>
      <c r="C10" s="36">
        <v>2091</v>
      </c>
      <c r="D10" s="32">
        <v>730</v>
      </c>
      <c r="E10" s="12">
        <v>2395</v>
      </c>
      <c r="F10" s="35">
        <v>1010</v>
      </c>
      <c r="G10" s="36">
        <v>3087</v>
      </c>
      <c r="H10" s="40">
        <f t="shared" si="0"/>
        <v>169.74789915966386</v>
      </c>
      <c r="I10" s="5">
        <f t="shared" si="1"/>
        <v>147.63271162123385</v>
      </c>
      <c r="J10" s="5">
        <f t="shared" si="2"/>
        <v>138.35616438356163</v>
      </c>
      <c r="K10" s="5">
        <f t="shared" si="3"/>
        <v>128.89352818371606</v>
      </c>
      <c r="L10" s="125">
        <f>SUM(G10/G26*100)</f>
        <v>4.1583038107682153</v>
      </c>
      <c r="M10" s="126"/>
      <c r="N10" s="6"/>
      <c r="O10" s="8"/>
    </row>
    <row r="11" spans="1:15" ht="18" customHeight="1" x14ac:dyDescent="0.3">
      <c r="A11" s="29" t="s">
        <v>14</v>
      </c>
      <c r="B11" s="35">
        <v>367</v>
      </c>
      <c r="C11" s="36">
        <v>1214</v>
      </c>
      <c r="D11" s="32">
        <v>585</v>
      </c>
      <c r="E11" s="12">
        <v>1933</v>
      </c>
      <c r="F11" s="35">
        <v>906</v>
      </c>
      <c r="G11" s="36">
        <v>2880</v>
      </c>
      <c r="H11" s="40">
        <f t="shared" si="0"/>
        <v>246.86648501362396</v>
      </c>
      <c r="I11" s="5">
        <f t="shared" si="1"/>
        <v>237.23228995057659</v>
      </c>
      <c r="J11" s="5">
        <f t="shared" si="2"/>
        <v>154.87179487179489</v>
      </c>
      <c r="K11" s="5">
        <f t="shared" si="3"/>
        <v>148.99120538023797</v>
      </c>
      <c r="L11" s="125">
        <f>SUM(G11/G26*100)</f>
        <v>3.879467112086965</v>
      </c>
      <c r="M11" s="126"/>
      <c r="N11" s="6"/>
    </row>
    <row r="12" spans="1:15" ht="18" customHeight="1" x14ac:dyDescent="0.3">
      <c r="A12" s="29" t="s">
        <v>15</v>
      </c>
      <c r="B12" s="35">
        <v>240</v>
      </c>
      <c r="C12" s="36">
        <v>837</v>
      </c>
      <c r="D12" s="32">
        <v>423</v>
      </c>
      <c r="E12" s="12">
        <v>1740</v>
      </c>
      <c r="F12" s="35">
        <v>587</v>
      </c>
      <c r="G12" s="36">
        <v>2348</v>
      </c>
      <c r="H12" s="40">
        <f t="shared" si="0"/>
        <v>244.58333333333334</v>
      </c>
      <c r="I12" s="5">
        <f t="shared" si="1"/>
        <v>280.52568697729987</v>
      </c>
      <c r="J12" s="5">
        <f t="shared" si="2"/>
        <v>138.7706855791962</v>
      </c>
      <c r="K12" s="5">
        <f t="shared" si="3"/>
        <v>134.94252873563221</v>
      </c>
      <c r="L12" s="125">
        <f>SUM(G12/G26*100)</f>
        <v>3.1628433261042339</v>
      </c>
      <c r="M12" s="126"/>
      <c r="N12" s="6"/>
    </row>
    <row r="13" spans="1:15" ht="18" customHeight="1" x14ac:dyDescent="0.3">
      <c r="A13" s="29" t="s">
        <v>16</v>
      </c>
      <c r="B13" s="35">
        <v>257</v>
      </c>
      <c r="C13" s="36">
        <v>1369</v>
      </c>
      <c r="D13" s="32">
        <v>417</v>
      </c>
      <c r="E13" s="12">
        <v>1554</v>
      </c>
      <c r="F13" s="35">
        <v>723</v>
      </c>
      <c r="G13" s="36">
        <v>2268</v>
      </c>
      <c r="H13" s="40">
        <f t="shared" si="0"/>
        <v>281.32295719844359</v>
      </c>
      <c r="I13" s="9">
        <f t="shared" si="1"/>
        <v>165.66837107377648</v>
      </c>
      <c r="J13" s="5">
        <f t="shared" si="2"/>
        <v>173.3812949640288</v>
      </c>
      <c r="K13" s="5">
        <f t="shared" si="3"/>
        <v>145.94594594594594</v>
      </c>
      <c r="L13" s="125">
        <f>SUM(G13/G26*100)</f>
        <v>3.0550803507684847</v>
      </c>
      <c r="M13" s="126"/>
      <c r="N13" s="6"/>
    </row>
    <row r="14" spans="1:15" ht="18" customHeight="1" x14ac:dyDescent="0.3">
      <c r="A14" s="29" t="s">
        <v>17</v>
      </c>
      <c r="B14" s="35">
        <v>205</v>
      </c>
      <c r="C14" s="36">
        <v>944</v>
      </c>
      <c r="D14" s="32">
        <v>225</v>
      </c>
      <c r="E14" s="12">
        <v>1142</v>
      </c>
      <c r="F14" s="35">
        <v>309</v>
      </c>
      <c r="G14" s="36">
        <v>1757</v>
      </c>
      <c r="H14" s="40">
        <f t="shared" si="0"/>
        <v>150.73170731707316</v>
      </c>
      <c r="I14" s="5">
        <f t="shared" si="1"/>
        <v>186.12288135593221</v>
      </c>
      <c r="J14" s="5">
        <f t="shared" si="2"/>
        <v>137.33333333333334</v>
      </c>
      <c r="K14" s="5">
        <f t="shared" si="3"/>
        <v>153.85288966725042</v>
      </c>
      <c r="L14" s="125">
        <f>SUM(G14/G26*100)</f>
        <v>2.3667443458113882</v>
      </c>
      <c r="M14" s="126"/>
      <c r="N14" s="6"/>
    </row>
    <row r="15" spans="1:15" ht="18" customHeight="1" x14ac:dyDescent="0.3">
      <c r="A15" s="29" t="s">
        <v>18</v>
      </c>
      <c r="B15" s="35">
        <v>237</v>
      </c>
      <c r="C15" s="36">
        <v>1472</v>
      </c>
      <c r="D15" s="32">
        <v>273</v>
      </c>
      <c r="E15" s="12">
        <v>1077</v>
      </c>
      <c r="F15" s="35">
        <v>315</v>
      </c>
      <c r="G15" s="36">
        <v>1258</v>
      </c>
      <c r="H15" s="40">
        <f t="shared" si="0"/>
        <v>132.91139240506328</v>
      </c>
      <c r="I15" s="5">
        <f t="shared" si="1"/>
        <v>85.46195652173914</v>
      </c>
      <c r="J15" s="5">
        <f t="shared" ref="J15:J26" si="4">SUM(F15/D15*100)</f>
        <v>115.38461538461537</v>
      </c>
      <c r="K15" s="5">
        <f>SUM(G15/E5*100)</f>
        <v>7.3683593978796926</v>
      </c>
      <c r="L15" s="125">
        <f>SUM(G15/G26*100)</f>
        <v>1.6945727871546534</v>
      </c>
      <c r="M15" s="126"/>
      <c r="N15" s="6"/>
    </row>
    <row r="16" spans="1:15" ht="18" customHeight="1" x14ac:dyDescent="0.3">
      <c r="A16" s="29" t="s">
        <v>19</v>
      </c>
      <c r="B16" s="35">
        <v>3</v>
      </c>
      <c r="C16" s="36">
        <v>5</v>
      </c>
      <c r="D16" s="32">
        <v>2</v>
      </c>
      <c r="E16" s="12">
        <v>6</v>
      </c>
      <c r="F16" s="35">
        <v>66</v>
      </c>
      <c r="G16" s="36">
        <v>1148</v>
      </c>
      <c r="H16" s="40">
        <f t="shared" si="0"/>
        <v>2200</v>
      </c>
      <c r="I16" s="5">
        <f t="shared" si="1"/>
        <v>22960</v>
      </c>
      <c r="J16" s="5">
        <f t="shared" si="4"/>
        <v>3300</v>
      </c>
      <c r="K16" s="5">
        <f t="shared" ref="K16:K26" si="5">SUM(G16/E16*100)</f>
        <v>19133.333333333336</v>
      </c>
      <c r="L16" s="125">
        <f>SUM(G16/G26*100)</f>
        <v>1.5463986960679985</v>
      </c>
      <c r="M16" s="126"/>
      <c r="N16" s="6"/>
    </row>
    <row r="17" spans="1:14" ht="18" customHeight="1" x14ac:dyDescent="0.3">
      <c r="A17" s="29" t="s">
        <v>20</v>
      </c>
      <c r="B17" s="35">
        <v>361</v>
      </c>
      <c r="C17" s="36">
        <v>1322</v>
      </c>
      <c r="D17" s="32">
        <v>386</v>
      </c>
      <c r="E17" s="12">
        <v>1394</v>
      </c>
      <c r="F17" s="35">
        <v>269</v>
      </c>
      <c r="G17" s="36">
        <v>1103</v>
      </c>
      <c r="H17" s="40">
        <f t="shared" si="0"/>
        <v>74.51523545706371</v>
      </c>
      <c r="I17" s="5">
        <f t="shared" si="1"/>
        <v>83.434190620272318</v>
      </c>
      <c r="J17" s="5">
        <f t="shared" si="4"/>
        <v>69.689119170984455</v>
      </c>
      <c r="K17" s="5">
        <f t="shared" si="5"/>
        <v>79.124820659971306</v>
      </c>
      <c r="L17" s="125">
        <f>SUM(G17/G26*100)</f>
        <v>1.4857820224416396</v>
      </c>
      <c r="M17" s="126"/>
      <c r="N17" s="6"/>
    </row>
    <row r="18" spans="1:14" ht="18" customHeight="1" x14ac:dyDescent="0.3">
      <c r="A18" s="29" t="s">
        <v>21</v>
      </c>
      <c r="B18" s="35">
        <v>283</v>
      </c>
      <c r="C18" s="36">
        <v>937</v>
      </c>
      <c r="D18" s="32">
        <v>247</v>
      </c>
      <c r="E18" s="12">
        <v>765</v>
      </c>
      <c r="F18" s="35">
        <v>306</v>
      </c>
      <c r="G18" s="36">
        <v>970</v>
      </c>
      <c r="H18" s="40">
        <f t="shared" si="0"/>
        <v>108.12720848056536</v>
      </c>
      <c r="I18" s="5">
        <f t="shared" si="1"/>
        <v>103.52187833511206</v>
      </c>
      <c r="J18" s="9">
        <f t="shared" si="4"/>
        <v>123.88663967611335</v>
      </c>
      <c r="K18" s="5">
        <f t="shared" si="5"/>
        <v>126.79738562091502</v>
      </c>
      <c r="L18" s="125">
        <f>SUM(G18/G26*100)</f>
        <v>1.3066260759459567</v>
      </c>
      <c r="M18" s="126"/>
      <c r="N18" s="6"/>
    </row>
    <row r="19" spans="1:14" ht="18" customHeight="1" x14ac:dyDescent="0.3">
      <c r="A19" s="29" t="s">
        <v>22</v>
      </c>
      <c r="B19" s="35">
        <v>137</v>
      </c>
      <c r="C19" s="36">
        <v>479</v>
      </c>
      <c r="D19" s="32">
        <v>207</v>
      </c>
      <c r="E19" s="12">
        <v>967</v>
      </c>
      <c r="F19" s="35">
        <v>226</v>
      </c>
      <c r="G19" s="36">
        <v>889</v>
      </c>
      <c r="H19" s="40">
        <f t="shared" si="0"/>
        <v>164.96350364963504</v>
      </c>
      <c r="I19" s="5">
        <f t="shared" si="1"/>
        <v>185.59498956158663</v>
      </c>
      <c r="J19" s="5">
        <f t="shared" si="4"/>
        <v>109.17874396135265</v>
      </c>
      <c r="K19" s="5">
        <f t="shared" si="5"/>
        <v>91.933815925542916</v>
      </c>
      <c r="L19" s="125">
        <f>SUM(G19/G26*100)</f>
        <v>1.1975160634185109</v>
      </c>
      <c r="M19" s="126"/>
      <c r="N19" s="6"/>
    </row>
    <row r="20" spans="1:14" ht="18" customHeight="1" x14ac:dyDescent="0.3">
      <c r="A20" s="29" t="s">
        <v>23</v>
      </c>
      <c r="B20" s="35">
        <v>168</v>
      </c>
      <c r="C20" s="36">
        <v>2190</v>
      </c>
      <c r="D20" s="32">
        <v>91</v>
      </c>
      <c r="E20" s="12">
        <v>940</v>
      </c>
      <c r="F20" s="35">
        <v>165</v>
      </c>
      <c r="G20" s="36">
        <v>831</v>
      </c>
      <c r="H20" s="40">
        <f t="shared" si="0"/>
        <v>98.214285714285708</v>
      </c>
      <c r="I20" s="5">
        <f t="shared" si="1"/>
        <v>37.945205479452056</v>
      </c>
      <c r="J20" s="5">
        <f t="shared" si="4"/>
        <v>181.31868131868131</v>
      </c>
      <c r="K20" s="5">
        <f t="shared" si="5"/>
        <v>88.404255319148945</v>
      </c>
      <c r="L20" s="125">
        <f>SUM(G20/G26*100)</f>
        <v>1.1193879063000929</v>
      </c>
      <c r="M20" s="126"/>
      <c r="N20" s="6"/>
    </row>
    <row r="21" spans="1:14" ht="18" customHeight="1" x14ac:dyDescent="0.3">
      <c r="A21" s="29" t="s">
        <v>24</v>
      </c>
      <c r="B21" s="35">
        <v>46</v>
      </c>
      <c r="C21" s="36">
        <v>152</v>
      </c>
      <c r="D21" s="32">
        <v>171</v>
      </c>
      <c r="E21" s="12">
        <v>688</v>
      </c>
      <c r="F21" s="35">
        <v>191</v>
      </c>
      <c r="G21" s="36">
        <v>743</v>
      </c>
      <c r="H21" s="40">
        <f t="shared" si="0"/>
        <v>415.21739130434787</v>
      </c>
      <c r="I21" s="5">
        <f t="shared" si="1"/>
        <v>488.81578947368428</v>
      </c>
      <c r="J21" s="5">
        <f t="shared" si="4"/>
        <v>111.69590643274854</v>
      </c>
      <c r="K21" s="5">
        <f t="shared" si="5"/>
        <v>107.99418604651163</v>
      </c>
      <c r="L21" s="125">
        <f>SUM(G21/G26*100)</f>
        <v>1.0008486334307689</v>
      </c>
      <c r="M21" s="126"/>
      <c r="N21" s="6"/>
    </row>
    <row r="22" spans="1:14" ht="18" customHeight="1" x14ac:dyDescent="0.3">
      <c r="A22" s="29" t="s">
        <v>25</v>
      </c>
      <c r="B22" s="35">
        <v>117</v>
      </c>
      <c r="C22" s="36">
        <v>532</v>
      </c>
      <c r="D22" s="32">
        <v>161</v>
      </c>
      <c r="E22" s="12">
        <v>1205</v>
      </c>
      <c r="F22" s="35">
        <v>112</v>
      </c>
      <c r="G22" s="36">
        <v>626</v>
      </c>
      <c r="H22" s="40">
        <f t="shared" si="0"/>
        <v>95.726495726495727</v>
      </c>
      <c r="I22" s="5">
        <f t="shared" si="1"/>
        <v>117.66917293233084</v>
      </c>
      <c r="J22" s="5">
        <f t="shared" si="4"/>
        <v>69.565217391304344</v>
      </c>
      <c r="K22" s="5">
        <f t="shared" si="5"/>
        <v>51.950207468879675</v>
      </c>
      <c r="L22" s="125">
        <f>SUM(G22/G26*100)</f>
        <v>0.84324528200223603</v>
      </c>
      <c r="M22" s="126"/>
      <c r="N22" s="6"/>
    </row>
    <row r="23" spans="1:14" ht="18" customHeight="1" x14ac:dyDescent="0.3">
      <c r="A23" s="29" t="s">
        <v>26</v>
      </c>
      <c r="B23" s="35">
        <v>86</v>
      </c>
      <c r="C23" s="36">
        <v>258</v>
      </c>
      <c r="D23" s="32">
        <v>60</v>
      </c>
      <c r="E23" s="12">
        <v>396</v>
      </c>
      <c r="F23" s="35">
        <v>96</v>
      </c>
      <c r="G23" s="36">
        <v>589</v>
      </c>
      <c r="H23" s="40">
        <f t="shared" si="0"/>
        <v>111.62790697674419</v>
      </c>
      <c r="I23" s="5">
        <f t="shared" si="1"/>
        <v>228.29457364341087</v>
      </c>
      <c r="J23" s="5">
        <f t="shared" si="4"/>
        <v>160</v>
      </c>
      <c r="K23" s="5">
        <f t="shared" si="5"/>
        <v>148.73737373737376</v>
      </c>
      <c r="L23" s="125">
        <f>SUM(G23/G26*100)</f>
        <v>0.79340490590945212</v>
      </c>
      <c r="M23" s="126"/>
      <c r="N23" s="6"/>
    </row>
    <row r="24" spans="1:14" ht="18" customHeight="1" x14ac:dyDescent="0.3">
      <c r="A24" s="29" t="s">
        <v>27</v>
      </c>
      <c r="B24" s="35">
        <v>95</v>
      </c>
      <c r="C24" s="36">
        <v>369</v>
      </c>
      <c r="D24" s="32">
        <v>194</v>
      </c>
      <c r="E24" s="12">
        <v>575</v>
      </c>
      <c r="F24" s="35">
        <v>146</v>
      </c>
      <c r="G24" s="36">
        <v>515</v>
      </c>
      <c r="H24" s="40">
        <f t="shared" si="0"/>
        <v>153.68421052631578</v>
      </c>
      <c r="I24" s="5">
        <f t="shared" si="1"/>
        <v>139.56639566395663</v>
      </c>
      <c r="J24" s="5">
        <f t="shared" si="4"/>
        <v>75.257731958762889</v>
      </c>
      <c r="K24" s="5">
        <f t="shared" si="5"/>
        <v>89.565217391304358</v>
      </c>
      <c r="L24" s="125">
        <f>SUM(G24/G26*100)</f>
        <v>0.6937241537238843</v>
      </c>
      <c r="M24" s="126"/>
      <c r="N24" s="6"/>
    </row>
    <row r="25" spans="1:14" ht="18" customHeight="1" x14ac:dyDescent="0.3">
      <c r="A25" s="29" t="s">
        <v>28</v>
      </c>
      <c r="B25" s="35">
        <v>3228</v>
      </c>
      <c r="C25" s="36">
        <v>5446</v>
      </c>
      <c r="D25" s="32">
        <v>1692</v>
      </c>
      <c r="E25" s="12">
        <v>4789</v>
      </c>
      <c r="F25" s="35">
        <v>1861</v>
      </c>
      <c r="G25" s="36">
        <v>6046</v>
      </c>
      <c r="H25" s="40">
        <f t="shared" si="0"/>
        <v>57.651796778190835</v>
      </c>
      <c r="I25" s="5">
        <f t="shared" si="1"/>
        <v>111.01726037458685</v>
      </c>
      <c r="J25" s="5">
        <f t="shared" si="4"/>
        <v>109.98817966903074</v>
      </c>
      <c r="K25" s="5">
        <f t="shared" si="5"/>
        <v>126.24765086656922</v>
      </c>
      <c r="L25" s="125">
        <f>SUM(G25/G26*100)</f>
        <v>8.1441868609992323</v>
      </c>
      <c r="M25" s="126"/>
      <c r="N25" s="6"/>
    </row>
    <row r="26" spans="1:14" s="10" customFormat="1" ht="18" customHeight="1" thickBot="1" x14ac:dyDescent="0.35">
      <c r="A26" s="30" t="s">
        <v>29</v>
      </c>
      <c r="B26" s="37">
        <f t="shared" ref="B26:G26" si="6">SUM(B5:B25)</f>
        <v>14504</v>
      </c>
      <c r="C26" s="38">
        <f t="shared" si="6"/>
        <v>46128</v>
      </c>
      <c r="D26" s="43">
        <f t="shared" si="6"/>
        <v>16154</v>
      </c>
      <c r="E26" s="44">
        <f t="shared" si="6"/>
        <v>58417</v>
      </c>
      <c r="F26" s="48">
        <f t="shared" si="6"/>
        <v>19387</v>
      </c>
      <c r="G26" s="49">
        <f t="shared" si="6"/>
        <v>74237</v>
      </c>
      <c r="H26" s="87">
        <f t="shared" si="0"/>
        <v>133.66657473800331</v>
      </c>
      <c r="I26" s="88">
        <f t="shared" si="1"/>
        <v>160.93695802983004</v>
      </c>
      <c r="J26" s="88">
        <f t="shared" si="4"/>
        <v>120.01361891791507</v>
      </c>
      <c r="K26" s="88">
        <f t="shared" si="5"/>
        <v>127.08115788212335</v>
      </c>
      <c r="L26" s="127">
        <f>SUM(L5:M25)</f>
        <v>99.999999999999986</v>
      </c>
      <c r="M26" s="128"/>
      <c r="N26" s="6"/>
    </row>
    <row r="27" spans="1:14" x14ac:dyDescent="0.3">
      <c r="A27" s="129"/>
      <c r="B27" s="129"/>
      <c r="C27" s="129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4" x14ac:dyDescent="0.3">
      <c r="A28" s="1" t="s">
        <v>30</v>
      </c>
      <c r="B28" s="1"/>
      <c r="C28" s="1"/>
      <c r="H28" s="7"/>
    </row>
    <row r="29" spans="1:14" x14ac:dyDescent="0.3">
      <c r="C29" s="7"/>
    </row>
    <row r="31" spans="1:14" x14ac:dyDescent="0.3">
      <c r="D31" s="7"/>
      <c r="E31" s="7"/>
      <c r="F31" s="7"/>
      <c r="G31" s="7"/>
    </row>
  </sheetData>
  <mergeCells count="38">
    <mergeCell ref="A1:M1"/>
    <mergeCell ref="B2:C2"/>
    <mergeCell ref="D2:E2"/>
    <mergeCell ref="F2:G2"/>
    <mergeCell ref="H2:I2"/>
    <mergeCell ref="J2:K2"/>
    <mergeCell ref="L2:M2"/>
    <mergeCell ref="L9:M9"/>
    <mergeCell ref="B3:C3"/>
    <mergeCell ref="D3:E3"/>
    <mergeCell ref="F3:G3"/>
    <mergeCell ref="H3:I3"/>
    <mergeCell ref="J3:K3"/>
    <mergeCell ref="L3:M3"/>
    <mergeCell ref="L4:M4"/>
    <mergeCell ref="L5:M5"/>
    <mergeCell ref="L6:M6"/>
    <mergeCell ref="L7:M7"/>
    <mergeCell ref="L8:M8"/>
    <mergeCell ref="L21:M21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A28:C28"/>
    <mergeCell ref="L22:M22"/>
    <mergeCell ref="L23:M23"/>
    <mergeCell ref="L24:M24"/>
    <mergeCell ref="L25:M25"/>
    <mergeCell ref="L26:M26"/>
    <mergeCell ref="A27:C27"/>
  </mergeCells>
  <pageMargins left="0.70000000000000007" right="0.70000000000000007" top="1.045275590551181" bottom="1.045275590551181" header="0.75000000000000011" footer="0.75000000000000011"/>
  <pageSetup paperSize="0" scale="68" fitToWidth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E3AA3-1361-467A-8C87-1EBA56C21B95}">
  <dimension ref="A1:M12"/>
  <sheetViews>
    <sheetView workbookViewId="0">
      <selection activeCell="A22" sqref="A22"/>
    </sheetView>
  </sheetViews>
  <sheetFormatPr defaultRowHeight="14.4" x14ac:dyDescent="0.3"/>
  <cols>
    <col min="1" max="1" width="68.88671875" bestFit="1" customWidth="1"/>
    <col min="2" max="2" width="13.88671875" customWidth="1"/>
    <col min="3" max="5" width="11.6640625" customWidth="1"/>
    <col min="6" max="7" width="11.5546875" customWidth="1"/>
    <col min="8" max="8" width="12.44140625" customWidth="1"/>
    <col min="9" max="9" width="12.88671875" customWidth="1"/>
    <col min="10" max="10" width="9.109375" customWidth="1"/>
    <col min="11" max="11" width="13.33203125" customWidth="1"/>
    <col min="12" max="12" width="18.109375" customWidth="1"/>
    <col min="13" max="13" width="9.109375" customWidth="1"/>
  </cols>
  <sheetData>
    <row r="1" spans="1:13" s="11" customFormat="1" ht="22.35" customHeight="1" thickBot="1" x14ac:dyDescent="0.35">
      <c r="A1" s="140" t="s">
        <v>31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3" ht="47.1" customHeight="1" thickBot="1" x14ac:dyDescent="0.35">
      <c r="A2" s="123"/>
      <c r="B2" s="153" t="s">
        <v>32</v>
      </c>
      <c r="C2" s="153"/>
      <c r="D2" s="154" t="s">
        <v>33</v>
      </c>
      <c r="E2" s="154"/>
      <c r="F2" s="155" t="s">
        <v>34</v>
      </c>
      <c r="G2" s="155"/>
      <c r="H2" s="156" t="s">
        <v>2</v>
      </c>
      <c r="I2" s="156"/>
      <c r="J2" s="156" t="s">
        <v>35</v>
      </c>
      <c r="K2" s="156"/>
      <c r="L2" s="124" t="s">
        <v>36</v>
      </c>
    </row>
    <row r="3" spans="1:13" ht="10.95" customHeight="1" thickBot="1" x14ac:dyDescent="0.35">
      <c r="A3" s="121"/>
      <c r="B3" s="151">
        <v>1</v>
      </c>
      <c r="C3" s="151"/>
      <c r="D3" s="152">
        <v>2</v>
      </c>
      <c r="E3" s="152"/>
      <c r="F3" s="152">
        <v>3</v>
      </c>
      <c r="G3" s="152"/>
      <c r="H3" s="151" t="s">
        <v>4</v>
      </c>
      <c r="I3" s="151"/>
      <c r="J3" s="151" t="s">
        <v>37</v>
      </c>
      <c r="K3" s="151"/>
      <c r="L3" s="122">
        <v>5</v>
      </c>
    </row>
    <row r="4" spans="1:13" ht="30.15" customHeight="1" x14ac:dyDescent="0.3">
      <c r="A4" s="21"/>
      <c r="B4" s="107" t="s">
        <v>6</v>
      </c>
      <c r="C4" s="108" t="s">
        <v>7</v>
      </c>
      <c r="D4" s="109" t="s">
        <v>6</v>
      </c>
      <c r="E4" s="109" t="s">
        <v>7</v>
      </c>
      <c r="F4" s="110" t="s">
        <v>6</v>
      </c>
      <c r="G4" s="111" t="s">
        <v>7</v>
      </c>
      <c r="H4" s="112" t="s">
        <v>6</v>
      </c>
      <c r="I4" s="112" t="s">
        <v>7</v>
      </c>
      <c r="J4" s="112" t="s">
        <v>6</v>
      </c>
      <c r="K4" s="113" t="s">
        <v>7</v>
      </c>
      <c r="L4" s="114"/>
    </row>
    <row r="5" spans="1:13" ht="18" customHeight="1" x14ac:dyDescent="0.3">
      <c r="A5" s="23" t="s">
        <v>38</v>
      </c>
      <c r="B5" s="19">
        <v>7597</v>
      </c>
      <c r="C5" s="19">
        <v>15437</v>
      </c>
      <c r="D5" s="12">
        <v>7309</v>
      </c>
      <c r="E5" s="12">
        <v>19465</v>
      </c>
      <c r="F5" s="12">
        <v>8400</v>
      </c>
      <c r="G5" s="12">
        <v>24020</v>
      </c>
      <c r="H5" s="4">
        <f>SUM(F5/B5*100)</f>
        <v>110.56996182703698</v>
      </c>
      <c r="I5" s="4">
        <f>SUM(G5/C5*100)</f>
        <v>155.60018138239295</v>
      </c>
      <c r="J5" s="4">
        <f t="shared" ref="J5:K10" si="0">SUM(F5/D5*100)</f>
        <v>114.9268025721713</v>
      </c>
      <c r="K5" s="4">
        <f t="shared" si="0"/>
        <v>123.4009761109684</v>
      </c>
      <c r="L5" s="115">
        <f>SUM(G5/G10*100)</f>
        <v>32.35583334455864</v>
      </c>
    </row>
    <row r="6" spans="1:13" ht="18" customHeight="1" x14ac:dyDescent="0.3">
      <c r="A6" s="23" t="s">
        <v>39</v>
      </c>
      <c r="B6" s="19">
        <v>4358</v>
      </c>
      <c r="C6" s="19">
        <v>16492</v>
      </c>
      <c r="D6" s="12">
        <v>4068</v>
      </c>
      <c r="E6" s="12">
        <v>10640</v>
      </c>
      <c r="F6" s="12">
        <v>5080</v>
      </c>
      <c r="G6" s="12">
        <v>13028</v>
      </c>
      <c r="H6" s="4">
        <f>SUM(F6/B6*100)</f>
        <v>116.56723267553923</v>
      </c>
      <c r="I6" s="4">
        <f>SUM(G6/C6*100)</f>
        <v>78.99587678874606</v>
      </c>
      <c r="J6" s="4">
        <f t="shared" si="0"/>
        <v>124.87708947885938</v>
      </c>
      <c r="K6" s="4">
        <f t="shared" si="0"/>
        <v>122.4436090225564</v>
      </c>
      <c r="L6" s="36">
        <f>SUM(G6/G10*100)</f>
        <v>17.549200533426728</v>
      </c>
    </row>
    <row r="7" spans="1:13" ht="18" customHeight="1" x14ac:dyDescent="0.3">
      <c r="A7" s="116" t="s">
        <v>40</v>
      </c>
      <c r="B7" s="19">
        <v>0</v>
      </c>
      <c r="C7" s="19">
        <v>0</v>
      </c>
      <c r="D7" s="13">
        <v>32</v>
      </c>
      <c r="E7" s="13">
        <v>189</v>
      </c>
      <c r="F7" s="13">
        <v>26</v>
      </c>
      <c r="G7" s="13">
        <v>225</v>
      </c>
      <c r="H7" s="4">
        <f>COUNT(F7/B7*100)</f>
        <v>0</v>
      </c>
      <c r="I7" s="4">
        <f>COUNT(G7/C7*100)</f>
        <v>0</v>
      </c>
      <c r="J7" s="4">
        <f t="shared" si="0"/>
        <v>81.25</v>
      </c>
      <c r="K7" s="4">
        <f t="shared" si="0"/>
        <v>119.04761904761905</v>
      </c>
      <c r="L7" s="36">
        <f>SUM(G7/G10*100)</f>
        <v>0.3030833681317941</v>
      </c>
    </row>
    <row r="8" spans="1:13" ht="18" customHeight="1" x14ac:dyDescent="0.3">
      <c r="A8" s="116" t="s">
        <v>41</v>
      </c>
      <c r="B8" s="19">
        <v>2267</v>
      </c>
      <c r="C8" s="19">
        <v>12976</v>
      </c>
      <c r="D8" s="13">
        <v>4297</v>
      </c>
      <c r="E8" s="13">
        <v>25970</v>
      </c>
      <c r="F8" s="13">
        <v>5314</v>
      </c>
      <c r="G8" s="13">
        <v>33527</v>
      </c>
      <c r="H8" s="4">
        <f t="shared" ref="H8:I10" si="1">SUM(F8/B8*100)</f>
        <v>234.40670489633879</v>
      </c>
      <c r="I8" s="4">
        <f t="shared" si="1"/>
        <v>258.37700369913688</v>
      </c>
      <c r="J8" s="4">
        <f t="shared" si="0"/>
        <v>123.66767512217827</v>
      </c>
      <c r="K8" s="4">
        <f t="shared" si="0"/>
        <v>129.09896033885252</v>
      </c>
      <c r="L8" s="36">
        <f>SUM(G8/G10*100)</f>
        <v>45.162115926020718</v>
      </c>
    </row>
    <row r="9" spans="1:13" ht="15.6" customHeight="1" x14ac:dyDescent="0.3">
      <c r="A9" s="116" t="s">
        <v>84</v>
      </c>
      <c r="B9" s="19">
        <v>282</v>
      </c>
      <c r="C9" s="19">
        <v>1223</v>
      </c>
      <c r="D9" s="13">
        <v>448</v>
      </c>
      <c r="E9" s="13">
        <v>2153</v>
      </c>
      <c r="F9" s="13">
        <v>567</v>
      </c>
      <c r="G9" s="13">
        <v>3437</v>
      </c>
      <c r="H9" s="4">
        <f t="shared" si="1"/>
        <v>201.06382978723403</v>
      </c>
      <c r="I9" s="4">
        <f t="shared" si="1"/>
        <v>281.03025347506133</v>
      </c>
      <c r="J9" s="4">
        <f t="shared" si="0"/>
        <v>126.5625</v>
      </c>
      <c r="K9" s="4">
        <f t="shared" si="0"/>
        <v>159.63771481653507</v>
      </c>
      <c r="L9" s="36">
        <f>SUM(G9/G10*100)</f>
        <v>4.6297668278621176</v>
      </c>
    </row>
    <row r="10" spans="1:13" s="10" customFormat="1" ht="24.75" customHeight="1" thickBot="1" x14ac:dyDescent="0.35">
      <c r="A10" s="24" t="s">
        <v>29</v>
      </c>
      <c r="B10" s="117">
        <f t="shared" ref="B10:G10" si="2">SUM(B5:B9)</f>
        <v>14504</v>
      </c>
      <c r="C10" s="25">
        <f t="shared" si="2"/>
        <v>46128</v>
      </c>
      <c r="D10" s="55">
        <f t="shared" si="2"/>
        <v>16154</v>
      </c>
      <c r="E10" s="55">
        <f t="shared" si="2"/>
        <v>58417</v>
      </c>
      <c r="F10" s="118">
        <f t="shared" si="2"/>
        <v>19387</v>
      </c>
      <c r="G10" s="77">
        <f t="shared" si="2"/>
        <v>74237</v>
      </c>
      <c r="H10" s="119">
        <f t="shared" si="1"/>
        <v>133.66657473800331</v>
      </c>
      <c r="I10" s="119">
        <f t="shared" si="1"/>
        <v>160.93695802983004</v>
      </c>
      <c r="J10" s="119">
        <f t="shared" si="0"/>
        <v>120.01361891791507</v>
      </c>
      <c r="K10" s="119">
        <f t="shared" si="0"/>
        <v>127.08115788212335</v>
      </c>
      <c r="L10" s="120">
        <f>SUM(L5:L9)</f>
        <v>100</v>
      </c>
      <c r="M10"/>
    </row>
    <row r="12" spans="1:13" x14ac:dyDescent="0.3">
      <c r="A12" s="1" t="s">
        <v>30</v>
      </c>
      <c r="B12" s="1"/>
      <c r="C12" s="1"/>
    </row>
  </sheetData>
  <mergeCells count="12">
    <mergeCell ref="A12:C12"/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pageMargins left="0.70000000000000007" right="0.70000000000000007" top="1.045275590551181" bottom="1.045275590551181" header="0.75000000000000011" footer="0.75000000000000011"/>
  <pageSetup paperSize="9" scale="71" fitToWidth="0" fitToHeight="0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65CDB-E306-42CD-B9B8-979A50E2D3E4}">
  <dimension ref="A1:N52"/>
  <sheetViews>
    <sheetView workbookViewId="0">
      <selection activeCell="D33" sqref="D33"/>
    </sheetView>
  </sheetViews>
  <sheetFormatPr defaultRowHeight="14.4" x14ac:dyDescent="0.3"/>
  <cols>
    <col min="1" max="1" width="26" customWidth="1"/>
    <col min="2" max="2" width="13.109375" customWidth="1"/>
    <col min="3" max="5" width="12.88671875" customWidth="1"/>
    <col min="6" max="7" width="12.44140625" customWidth="1"/>
    <col min="8" max="8" width="12.109375" customWidth="1"/>
    <col min="9" max="9" width="13.6640625" customWidth="1"/>
    <col min="10" max="10" width="12.5546875" customWidth="1"/>
    <col min="11" max="11" width="10.6640625" customWidth="1"/>
    <col min="12" max="12" width="23.5546875" customWidth="1"/>
    <col min="13" max="13" width="9.109375" customWidth="1"/>
    <col min="14" max="14" width="27.109375" customWidth="1"/>
    <col min="15" max="15" width="9.109375" customWidth="1"/>
  </cols>
  <sheetData>
    <row r="1" spans="1:14" ht="22.35" customHeight="1" thickBot="1" x14ac:dyDescent="0.35">
      <c r="A1" s="140" t="s">
        <v>42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4" ht="54" customHeight="1" x14ac:dyDescent="0.3">
      <c r="A2" s="26"/>
      <c r="B2" s="171" t="s">
        <v>43</v>
      </c>
      <c r="C2" s="172"/>
      <c r="D2" s="173" t="s">
        <v>33</v>
      </c>
      <c r="E2" s="174"/>
      <c r="F2" s="175" t="s">
        <v>44</v>
      </c>
      <c r="G2" s="176"/>
      <c r="H2" s="177" t="s">
        <v>45</v>
      </c>
      <c r="I2" s="178"/>
      <c r="J2" s="179" t="s">
        <v>46</v>
      </c>
      <c r="K2" s="180"/>
      <c r="L2" s="59" t="s">
        <v>36</v>
      </c>
    </row>
    <row r="3" spans="1:14" ht="14.25" customHeight="1" x14ac:dyDescent="0.3">
      <c r="A3" s="28"/>
      <c r="B3" s="166">
        <v>1</v>
      </c>
      <c r="C3" s="167"/>
      <c r="D3" s="132">
        <v>2</v>
      </c>
      <c r="E3" s="133"/>
      <c r="F3" s="136">
        <v>3</v>
      </c>
      <c r="G3" s="168"/>
      <c r="H3" s="169" t="s">
        <v>4</v>
      </c>
      <c r="I3" s="170"/>
      <c r="J3" s="136" t="s">
        <v>5</v>
      </c>
      <c r="K3" s="168"/>
      <c r="L3" s="60">
        <v>6</v>
      </c>
    </row>
    <row r="4" spans="1:14" ht="25.2" customHeight="1" x14ac:dyDescent="0.3">
      <c r="A4" s="28"/>
      <c r="B4" s="33" t="s">
        <v>6</v>
      </c>
      <c r="C4" s="34" t="s">
        <v>7</v>
      </c>
      <c r="D4" s="56" t="s">
        <v>6</v>
      </c>
      <c r="E4" s="57" t="s">
        <v>7</v>
      </c>
      <c r="F4" s="76" t="s">
        <v>6</v>
      </c>
      <c r="G4" s="51" t="s">
        <v>7</v>
      </c>
      <c r="H4" s="81" t="s">
        <v>6</v>
      </c>
      <c r="I4" s="82" t="s">
        <v>7</v>
      </c>
      <c r="J4" s="83" t="s">
        <v>6</v>
      </c>
      <c r="K4" s="84" t="s">
        <v>7</v>
      </c>
      <c r="L4" s="61"/>
    </row>
    <row r="5" spans="1:14" ht="18" customHeight="1" x14ac:dyDescent="0.3">
      <c r="A5" s="65" t="s">
        <v>47</v>
      </c>
      <c r="B5" s="35">
        <v>10</v>
      </c>
      <c r="C5" s="36">
        <v>56</v>
      </c>
      <c r="D5" s="35">
        <v>61</v>
      </c>
      <c r="E5" s="36">
        <v>398</v>
      </c>
      <c r="F5" s="32">
        <v>61</v>
      </c>
      <c r="G5" s="12">
        <v>438</v>
      </c>
      <c r="H5" s="35">
        <f t="shared" ref="H5:I7" si="0">SUM(F5/B5*100)</f>
        <v>610</v>
      </c>
      <c r="I5" s="36">
        <f t="shared" si="0"/>
        <v>782.14285714285711</v>
      </c>
      <c r="J5" s="58">
        <f t="shared" ref="J5:K9" si="1">SUM(F5/D5*100)</f>
        <v>100</v>
      </c>
      <c r="K5" s="14">
        <f t="shared" si="1"/>
        <v>110.0502512562814</v>
      </c>
      <c r="L5" s="62">
        <f>SUM(G5/G33*100)</f>
        <v>0.5900022899632259</v>
      </c>
      <c r="M5" s="182"/>
    </row>
    <row r="6" spans="1:14" ht="21.6" customHeight="1" x14ac:dyDescent="0.3">
      <c r="A6" s="66" t="s">
        <v>48</v>
      </c>
      <c r="B6" s="35">
        <v>57</v>
      </c>
      <c r="C6" s="36">
        <v>328</v>
      </c>
      <c r="D6" s="35">
        <v>151</v>
      </c>
      <c r="E6" s="36">
        <v>898</v>
      </c>
      <c r="F6" s="32">
        <v>205</v>
      </c>
      <c r="G6" s="12">
        <v>1520</v>
      </c>
      <c r="H6" s="35">
        <f t="shared" si="0"/>
        <v>359.64912280701753</v>
      </c>
      <c r="I6" s="36">
        <f t="shared" si="0"/>
        <v>463.41463414634143</v>
      </c>
      <c r="J6" s="58">
        <f t="shared" si="1"/>
        <v>135.76158940397352</v>
      </c>
      <c r="K6" s="14">
        <f t="shared" si="1"/>
        <v>169.26503340757236</v>
      </c>
      <c r="L6" s="62">
        <f>SUM(G6/G33*100)</f>
        <v>2.0474965313792315</v>
      </c>
    </row>
    <row r="7" spans="1:14" ht="21.6" customHeight="1" x14ac:dyDescent="0.3">
      <c r="A7" s="67" t="s">
        <v>49</v>
      </c>
      <c r="B7" s="35">
        <v>65</v>
      </c>
      <c r="C7" s="36">
        <v>447</v>
      </c>
      <c r="D7" s="35">
        <v>50</v>
      </c>
      <c r="E7" s="36">
        <v>330</v>
      </c>
      <c r="F7" s="32">
        <v>130</v>
      </c>
      <c r="G7" s="12">
        <v>1699</v>
      </c>
      <c r="H7" s="35">
        <f t="shared" si="0"/>
        <v>200</v>
      </c>
      <c r="I7" s="36">
        <f t="shared" si="0"/>
        <v>380.08948545861301</v>
      </c>
      <c r="J7" s="58">
        <f t="shared" si="1"/>
        <v>260</v>
      </c>
      <c r="K7" s="14">
        <f t="shared" si="1"/>
        <v>514.84848484848487</v>
      </c>
      <c r="L7" s="62">
        <f>SUM(G7/G33*100)</f>
        <v>2.2886161886929699</v>
      </c>
      <c r="N7" s="52"/>
    </row>
    <row r="8" spans="1:14" ht="21.6" customHeight="1" x14ac:dyDescent="0.3">
      <c r="A8" s="65" t="s">
        <v>51</v>
      </c>
      <c r="B8" s="35">
        <v>0</v>
      </c>
      <c r="C8" s="36">
        <v>0</v>
      </c>
      <c r="D8" s="35">
        <v>18</v>
      </c>
      <c r="E8" s="36">
        <v>145</v>
      </c>
      <c r="F8" s="32">
        <v>18</v>
      </c>
      <c r="G8" s="12">
        <v>166</v>
      </c>
      <c r="H8" s="35">
        <f t="shared" ref="H8:I10" si="2">COUNT(F8/B8*100)</f>
        <v>0</v>
      </c>
      <c r="I8" s="36">
        <f t="shared" si="2"/>
        <v>0</v>
      </c>
      <c r="J8" s="58">
        <f t="shared" si="1"/>
        <v>100</v>
      </c>
      <c r="K8" s="14">
        <f t="shared" si="1"/>
        <v>114.48275862068967</v>
      </c>
      <c r="L8" s="62">
        <f>SUM(G8/G33*100)</f>
        <v>0.22360817382167919</v>
      </c>
      <c r="N8" s="53"/>
    </row>
    <row r="9" spans="1:14" ht="21.6" customHeight="1" x14ac:dyDescent="0.3">
      <c r="A9" s="65" t="s">
        <v>53</v>
      </c>
      <c r="B9" s="35">
        <v>0</v>
      </c>
      <c r="C9" s="36">
        <v>0</v>
      </c>
      <c r="D9" s="35">
        <v>10</v>
      </c>
      <c r="E9" s="36">
        <v>70</v>
      </c>
      <c r="F9" s="32">
        <v>17</v>
      </c>
      <c r="G9" s="12">
        <v>71</v>
      </c>
      <c r="H9" s="35">
        <f t="shared" si="2"/>
        <v>0</v>
      </c>
      <c r="I9" s="36">
        <f t="shared" si="2"/>
        <v>0</v>
      </c>
      <c r="J9" s="58">
        <f t="shared" si="1"/>
        <v>170</v>
      </c>
      <c r="K9" s="14">
        <f t="shared" si="1"/>
        <v>101.42857142857142</v>
      </c>
      <c r="L9" s="62">
        <f>SUM(G9/G33*100)</f>
        <v>9.563964061047725E-2</v>
      </c>
      <c r="N9" s="54"/>
    </row>
    <row r="10" spans="1:14" ht="21.6" customHeight="1" x14ac:dyDescent="0.3">
      <c r="A10" s="65" t="s">
        <v>54</v>
      </c>
      <c r="B10" s="35">
        <v>0</v>
      </c>
      <c r="C10" s="36">
        <v>0</v>
      </c>
      <c r="D10" s="35">
        <v>0</v>
      </c>
      <c r="E10" s="36">
        <v>0</v>
      </c>
      <c r="F10" s="32">
        <v>5</v>
      </c>
      <c r="G10" s="12">
        <v>35</v>
      </c>
      <c r="H10" s="35">
        <f t="shared" si="2"/>
        <v>0</v>
      </c>
      <c r="I10" s="36">
        <f t="shared" si="2"/>
        <v>0</v>
      </c>
      <c r="J10" s="58">
        <f>COUNT(F10/D10*100)</f>
        <v>0</v>
      </c>
      <c r="K10" s="14">
        <f>COUNT(G10/E10*100)</f>
        <v>0</v>
      </c>
      <c r="L10" s="62">
        <f>SUM(G10/G33*100)</f>
        <v>4.7146301709390194E-2</v>
      </c>
    </row>
    <row r="11" spans="1:14" ht="21.6" customHeight="1" x14ac:dyDescent="0.3">
      <c r="A11" s="65" t="s">
        <v>55</v>
      </c>
      <c r="B11" s="35">
        <v>182</v>
      </c>
      <c r="C11" s="36">
        <v>1254</v>
      </c>
      <c r="D11" s="35">
        <v>404</v>
      </c>
      <c r="E11" s="36">
        <v>2690</v>
      </c>
      <c r="F11" s="32">
        <v>403</v>
      </c>
      <c r="G11" s="12">
        <v>2654</v>
      </c>
      <c r="H11" s="35">
        <f t="shared" ref="H11:H22" si="3">SUM(F11/B11*100)</f>
        <v>221.42857142857144</v>
      </c>
      <c r="I11" s="36">
        <f t="shared" ref="I11:I22" si="4">SUM(G11/C11*100)</f>
        <v>211.64274322169061</v>
      </c>
      <c r="J11" s="58">
        <f>SUM(F11/D11*100)</f>
        <v>99.752475247524757</v>
      </c>
      <c r="K11" s="14">
        <f>SUM(G11/E11*100)</f>
        <v>98.661710037174714</v>
      </c>
      <c r="L11" s="63">
        <f>SUM(G11/G33*100)</f>
        <v>3.5750367067634734</v>
      </c>
    </row>
    <row r="12" spans="1:14" ht="21.6" customHeight="1" x14ac:dyDescent="0.3">
      <c r="A12" s="65" t="s">
        <v>56</v>
      </c>
      <c r="B12" s="35">
        <v>1</v>
      </c>
      <c r="C12" s="36">
        <v>1</v>
      </c>
      <c r="D12" s="35">
        <v>0</v>
      </c>
      <c r="E12" s="36">
        <v>0</v>
      </c>
      <c r="F12" s="32">
        <v>4</v>
      </c>
      <c r="G12" s="12">
        <v>28</v>
      </c>
      <c r="H12" s="35">
        <f t="shared" si="3"/>
        <v>400</v>
      </c>
      <c r="I12" s="36">
        <f t="shared" si="4"/>
        <v>2800</v>
      </c>
      <c r="J12" s="58">
        <f>COUNT(F12/D12*100)</f>
        <v>0</v>
      </c>
      <c r="K12" s="14">
        <f>COUNT(G12/E12*100)</f>
        <v>0</v>
      </c>
      <c r="L12" s="64">
        <f>SUM(G12/G33*100)</f>
        <v>3.7717041367512159E-2</v>
      </c>
    </row>
    <row r="13" spans="1:14" ht="21.6" customHeight="1" x14ac:dyDescent="0.3">
      <c r="A13" s="65" t="s">
        <v>57</v>
      </c>
      <c r="B13" s="35">
        <v>21</v>
      </c>
      <c r="C13" s="36">
        <v>100</v>
      </c>
      <c r="D13" s="35">
        <v>36</v>
      </c>
      <c r="E13" s="36">
        <v>195</v>
      </c>
      <c r="F13" s="32">
        <v>66</v>
      </c>
      <c r="G13" s="12">
        <v>322</v>
      </c>
      <c r="H13" s="35">
        <f t="shared" si="3"/>
        <v>314.28571428571428</v>
      </c>
      <c r="I13" s="36">
        <f t="shared" si="4"/>
        <v>322</v>
      </c>
      <c r="J13" s="58">
        <f t="shared" ref="J13:J22" si="5">SUM(F13/D13*100)</f>
        <v>183.33333333333331</v>
      </c>
      <c r="K13" s="14">
        <f t="shared" ref="K13:K22" si="6">SUM(G13/E13*100)</f>
        <v>165.12820512820511</v>
      </c>
      <c r="L13" s="64">
        <f>SUM(G13/G33*100)</f>
        <v>0.43374597572638984</v>
      </c>
    </row>
    <row r="14" spans="1:14" ht="21.6" customHeight="1" x14ac:dyDescent="0.3">
      <c r="A14" s="65" t="s">
        <v>58</v>
      </c>
      <c r="B14" s="35">
        <v>20</v>
      </c>
      <c r="C14" s="36">
        <v>127</v>
      </c>
      <c r="D14" s="35">
        <v>86</v>
      </c>
      <c r="E14" s="36">
        <v>528</v>
      </c>
      <c r="F14" s="32">
        <v>110</v>
      </c>
      <c r="G14" s="12">
        <v>669</v>
      </c>
      <c r="H14" s="35">
        <f t="shared" si="3"/>
        <v>550</v>
      </c>
      <c r="I14" s="36">
        <f t="shared" si="4"/>
        <v>526.77165354330714</v>
      </c>
      <c r="J14" s="58">
        <f t="shared" si="5"/>
        <v>127.90697674418605</v>
      </c>
      <c r="K14" s="14">
        <f t="shared" si="6"/>
        <v>126.70454545454545</v>
      </c>
      <c r="L14" s="64">
        <f>SUM(G14/G33*100)</f>
        <v>0.9011678812452012</v>
      </c>
    </row>
    <row r="15" spans="1:14" ht="21.6" customHeight="1" x14ac:dyDescent="0.3">
      <c r="A15" s="67" t="s">
        <v>59</v>
      </c>
      <c r="B15" s="35">
        <v>728</v>
      </c>
      <c r="C15" s="36">
        <v>2341</v>
      </c>
      <c r="D15" s="35">
        <v>3238</v>
      </c>
      <c r="E15" s="36">
        <v>10775</v>
      </c>
      <c r="F15" s="32">
        <v>4622</v>
      </c>
      <c r="G15" s="12">
        <v>15636</v>
      </c>
      <c r="H15" s="35">
        <f t="shared" si="3"/>
        <v>634.8901098901099</v>
      </c>
      <c r="I15" s="36">
        <f t="shared" si="4"/>
        <v>667.91969243912854</v>
      </c>
      <c r="J15" s="58">
        <f t="shared" si="5"/>
        <v>142.74243360098825</v>
      </c>
      <c r="K15" s="14">
        <f t="shared" si="6"/>
        <v>145.1136890951276</v>
      </c>
      <c r="L15" s="64">
        <f>SUM(G15/G33*100)</f>
        <v>21.062273529372145</v>
      </c>
    </row>
    <row r="16" spans="1:14" ht="21.6" customHeight="1" x14ac:dyDescent="0.3">
      <c r="A16" s="67" t="s">
        <v>60</v>
      </c>
      <c r="B16" s="35">
        <v>93</v>
      </c>
      <c r="C16" s="36">
        <v>560</v>
      </c>
      <c r="D16" s="35">
        <v>373</v>
      </c>
      <c r="E16" s="36">
        <v>1909</v>
      </c>
      <c r="F16" s="32">
        <v>311</v>
      </c>
      <c r="G16" s="12">
        <v>1807</v>
      </c>
      <c r="H16" s="35">
        <f t="shared" si="3"/>
        <v>334.40860215053766</v>
      </c>
      <c r="I16" s="36">
        <f t="shared" si="4"/>
        <v>322.67857142857139</v>
      </c>
      <c r="J16" s="58">
        <f t="shared" si="5"/>
        <v>83.37801608579089</v>
      </c>
      <c r="K16" s="14">
        <f t="shared" si="6"/>
        <v>94.656888423258252</v>
      </c>
      <c r="L16" s="64">
        <f>SUM(G16/G33*100)</f>
        <v>2.4340962053962309</v>
      </c>
    </row>
    <row r="17" spans="1:12" ht="21.6" customHeight="1" x14ac:dyDescent="0.3">
      <c r="A17" s="67" t="s">
        <v>61</v>
      </c>
      <c r="B17" s="35">
        <v>333</v>
      </c>
      <c r="C17" s="36">
        <v>1652</v>
      </c>
      <c r="D17" s="35">
        <v>639</v>
      </c>
      <c r="E17" s="36">
        <v>3867</v>
      </c>
      <c r="F17" s="32">
        <v>897</v>
      </c>
      <c r="G17" s="12">
        <v>4639</v>
      </c>
      <c r="H17" s="35">
        <f t="shared" si="3"/>
        <v>269.36936936936939</v>
      </c>
      <c r="I17" s="36">
        <f t="shared" si="4"/>
        <v>280.81113801452784</v>
      </c>
      <c r="J17" s="58">
        <f t="shared" si="5"/>
        <v>140.3755868544601</v>
      </c>
      <c r="K17" s="14">
        <f t="shared" si="6"/>
        <v>119.96379622446341</v>
      </c>
      <c r="L17" s="64">
        <f>SUM(G17/G33*100)</f>
        <v>6.2489055322817464</v>
      </c>
    </row>
    <row r="18" spans="1:12" ht="21.6" customHeight="1" x14ac:dyDescent="0.3">
      <c r="A18" s="65" t="s">
        <v>62</v>
      </c>
      <c r="B18" s="35">
        <v>64</v>
      </c>
      <c r="C18" s="36">
        <v>462</v>
      </c>
      <c r="D18" s="35">
        <v>167</v>
      </c>
      <c r="E18" s="36">
        <v>1069</v>
      </c>
      <c r="F18" s="32">
        <v>170</v>
      </c>
      <c r="G18" s="12">
        <v>1182</v>
      </c>
      <c r="H18" s="35">
        <f t="shared" si="3"/>
        <v>265.625</v>
      </c>
      <c r="I18" s="36">
        <f t="shared" si="4"/>
        <v>255.84415584415586</v>
      </c>
      <c r="J18" s="58">
        <f t="shared" si="5"/>
        <v>101.79640718562875</v>
      </c>
      <c r="K18" s="14">
        <f t="shared" si="6"/>
        <v>110.57062675397569</v>
      </c>
      <c r="L18" s="64">
        <f>SUM(G18/G33*100)</f>
        <v>1.5921979605856915</v>
      </c>
    </row>
    <row r="19" spans="1:12" ht="21.6" customHeight="1" x14ac:dyDescent="0.3">
      <c r="A19" s="66" t="s">
        <v>63</v>
      </c>
      <c r="B19" s="35">
        <v>12356</v>
      </c>
      <c r="C19" s="36">
        <v>35033</v>
      </c>
      <c r="D19" s="35">
        <v>9875</v>
      </c>
      <c r="E19" s="36">
        <v>28542</v>
      </c>
      <c r="F19" s="32">
        <v>11217</v>
      </c>
      <c r="G19" s="12">
        <v>35568</v>
      </c>
      <c r="H19" s="35">
        <f t="shared" si="3"/>
        <v>90.781806409841366</v>
      </c>
      <c r="I19" s="36">
        <f t="shared" si="4"/>
        <v>101.52713156167042</v>
      </c>
      <c r="J19" s="58">
        <f t="shared" si="5"/>
        <v>113.58987341772151</v>
      </c>
      <c r="K19" s="14">
        <f t="shared" si="6"/>
        <v>124.61635484549085</v>
      </c>
      <c r="L19" s="64">
        <f>SUM(G19/G33*100)</f>
        <v>47.911418834274016</v>
      </c>
    </row>
    <row r="20" spans="1:12" ht="21.6" customHeight="1" x14ac:dyDescent="0.3">
      <c r="A20" s="65" t="s">
        <v>64</v>
      </c>
      <c r="B20" s="35">
        <v>4</v>
      </c>
      <c r="C20" s="36">
        <v>24</v>
      </c>
      <c r="D20" s="35">
        <v>32</v>
      </c>
      <c r="E20" s="36">
        <v>247</v>
      </c>
      <c r="F20" s="32">
        <v>22</v>
      </c>
      <c r="G20" s="12">
        <v>205</v>
      </c>
      <c r="H20" s="35">
        <f t="shared" si="3"/>
        <v>550</v>
      </c>
      <c r="I20" s="36">
        <f t="shared" si="4"/>
        <v>854.16666666666663</v>
      </c>
      <c r="J20" s="58">
        <f t="shared" si="5"/>
        <v>68.75</v>
      </c>
      <c r="K20" s="14">
        <f t="shared" si="6"/>
        <v>82.995951417004051</v>
      </c>
      <c r="L20" s="64">
        <f>SUM(G20/G33*100)</f>
        <v>0.27614262429785685</v>
      </c>
    </row>
    <row r="21" spans="1:12" ht="21.6" customHeight="1" x14ac:dyDescent="0.3">
      <c r="A21" s="67" t="s">
        <v>65</v>
      </c>
      <c r="B21" s="35">
        <v>209</v>
      </c>
      <c r="C21" s="36">
        <v>1335</v>
      </c>
      <c r="D21" s="35">
        <v>278</v>
      </c>
      <c r="E21" s="36">
        <v>2526</v>
      </c>
      <c r="F21" s="32">
        <v>334</v>
      </c>
      <c r="G21" s="12">
        <v>2374</v>
      </c>
      <c r="H21" s="35">
        <f t="shared" si="3"/>
        <v>159.80861244019138</v>
      </c>
      <c r="I21" s="36">
        <f t="shared" si="4"/>
        <v>177.82771535580522</v>
      </c>
      <c r="J21" s="58">
        <f t="shared" si="5"/>
        <v>120.14388489208633</v>
      </c>
      <c r="K21" s="14">
        <f t="shared" si="6"/>
        <v>93.982581155977826</v>
      </c>
      <c r="L21" s="64">
        <f>SUM(G21/G33*100)</f>
        <v>3.1978662930883521</v>
      </c>
    </row>
    <row r="22" spans="1:12" ht="21.6" customHeight="1" x14ac:dyDescent="0.3">
      <c r="A22" s="65" t="s">
        <v>66</v>
      </c>
      <c r="B22" s="35">
        <v>22</v>
      </c>
      <c r="C22" s="36">
        <v>196</v>
      </c>
      <c r="D22" s="35">
        <v>42</v>
      </c>
      <c r="E22" s="36">
        <v>260</v>
      </c>
      <c r="F22" s="32">
        <v>56</v>
      </c>
      <c r="G22" s="12">
        <v>446</v>
      </c>
      <c r="H22" s="35">
        <f t="shared" si="3"/>
        <v>254.54545454545453</v>
      </c>
      <c r="I22" s="36">
        <f t="shared" si="4"/>
        <v>227.55102040816325</v>
      </c>
      <c r="J22" s="58">
        <f t="shared" si="5"/>
        <v>133.33333333333331</v>
      </c>
      <c r="K22" s="14">
        <f t="shared" si="6"/>
        <v>171.53846153846152</v>
      </c>
      <c r="L22" s="64">
        <f>SUM(G22/G33*100)</f>
        <v>0.6007785874968008</v>
      </c>
    </row>
    <row r="23" spans="1:12" ht="21.6" customHeight="1" x14ac:dyDescent="0.3">
      <c r="A23" s="65" t="s">
        <v>67</v>
      </c>
      <c r="B23" s="35">
        <v>0</v>
      </c>
      <c r="C23" s="36">
        <v>0</v>
      </c>
      <c r="D23" s="35">
        <v>0</v>
      </c>
      <c r="E23" s="36">
        <v>0</v>
      </c>
      <c r="F23" s="32">
        <v>25</v>
      </c>
      <c r="G23" s="12">
        <v>212</v>
      </c>
      <c r="H23" s="35">
        <f>COUNT(F23/B23*100)</f>
        <v>0</v>
      </c>
      <c r="I23" s="36">
        <f>COUNT(G23/C23*100)</f>
        <v>0</v>
      </c>
      <c r="J23" s="58">
        <f>COUNT(F23/D23*100)</f>
        <v>0</v>
      </c>
      <c r="K23" s="14">
        <f>COUNT(G23/E23*100)</f>
        <v>0</v>
      </c>
      <c r="L23" s="64">
        <f>SUM(G23/G33*100)</f>
        <v>0.28557188463973493</v>
      </c>
    </row>
    <row r="24" spans="1:12" ht="21.6" customHeight="1" x14ac:dyDescent="0.3">
      <c r="A24" s="65" t="s">
        <v>68</v>
      </c>
      <c r="B24" s="35">
        <v>13</v>
      </c>
      <c r="C24" s="36">
        <v>78</v>
      </c>
      <c r="D24" s="35">
        <v>27</v>
      </c>
      <c r="E24" s="36">
        <v>176</v>
      </c>
      <c r="F24" s="32">
        <v>16</v>
      </c>
      <c r="G24" s="12">
        <v>16</v>
      </c>
      <c r="H24" s="35">
        <f t="shared" ref="H24:H33" si="7">SUM(F24/B24*100)</f>
        <v>123.07692307692308</v>
      </c>
      <c r="I24" s="36">
        <f t="shared" ref="I24:I33" si="8">SUM(G24/C24*100)</f>
        <v>20.512820512820511</v>
      </c>
      <c r="J24" s="58">
        <f t="shared" ref="J24:K26" si="9">SUM(F24/D24*100)</f>
        <v>59.259259259259252</v>
      </c>
      <c r="K24" s="14">
        <f t="shared" si="9"/>
        <v>9.0909090909090917</v>
      </c>
      <c r="L24" s="64">
        <f>SUM(G24/G33*100)</f>
        <v>2.1552595067149804E-2</v>
      </c>
    </row>
    <row r="25" spans="1:12" ht="21.6" customHeight="1" x14ac:dyDescent="0.3">
      <c r="A25" s="65" t="s">
        <v>69</v>
      </c>
      <c r="B25" s="35">
        <v>22</v>
      </c>
      <c r="C25" s="36">
        <v>148</v>
      </c>
      <c r="D25" s="35">
        <v>77</v>
      </c>
      <c r="E25" s="36">
        <v>407</v>
      </c>
      <c r="F25" s="32">
        <v>61</v>
      </c>
      <c r="G25" s="12">
        <v>436</v>
      </c>
      <c r="H25" s="35">
        <f t="shared" si="7"/>
        <v>277.27272727272731</v>
      </c>
      <c r="I25" s="36">
        <f t="shared" si="8"/>
        <v>294.59459459459458</v>
      </c>
      <c r="J25" s="58">
        <f t="shared" si="9"/>
        <v>79.220779220779221</v>
      </c>
      <c r="K25" s="14">
        <f t="shared" si="9"/>
        <v>107.12530712530712</v>
      </c>
      <c r="L25" s="64">
        <f>SUM(G25/G33*100)</f>
        <v>0.58730821557983215</v>
      </c>
    </row>
    <row r="26" spans="1:12" ht="21.6" customHeight="1" x14ac:dyDescent="0.3">
      <c r="A26" s="65" t="s">
        <v>70</v>
      </c>
      <c r="B26" s="35">
        <v>41</v>
      </c>
      <c r="C26" s="36">
        <v>324</v>
      </c>
      <c r="D26" s="35">
        <v>5</v>
      </c>
      <c r="E26" s="36">
        <v>25</v>
      </c>
      <c r="F26" s="32">
        <v>39</v>
      </c>
      <c r="G26" s="12">
        <v>228</v>
      </c>
      <c r="H26" s="35">
        <f t="shared" si="7"/>
        <v>95.121951219512198</v>
      </c>
      <c r="I26" s="36">
        <f t="shared" si="8"/>
        <v>70.370370370370367</v>
      </c>
      <c r="J26" s="58">
        <f t="shared" si="9"/>
        <v>780</v>
      </c>
      <c r="K26" s="14">
        <f t="shared" si="9"/>
        <v>911.99999999999989</v>
      </c>
      <c r="L26" s="64">
        <f>SUM(G26/G33*100)</f>
        <v>0.30712447970688472</v>
      </c>
    </row>
    <row r="27" spans="1:12" ht="21.6" customHeight="1" x14ac:dyDescent="0.3">
      <c r="A27" s="65" t="s">
        <v>71</v>
      </c>
      <c r="B27" s="35">
        <v>4</v>
      </c>
      <c r="C27" s="36">
        <v>4</v>
      </c>
      <c r="D27" s="35">
        <v>0</v>
      </c>
      <c r="E27" s="36">
        <v>0</v>
      </c>
      <c r="F27" s="32">
        <v>0</v>
      </c>
      <c r="G27" s="12">
        <v>0</v>
      </c>
      <c r="H27" s="35">
        <f t="shared" si="7"/>
        <v>0</v>
      </c>
      <c r="I27" s="36">
        <f t="shared" si="8"/>
        <v>0</v>
      </c>
      <c r="J27" s="58">
        <f>COUNT(F27/D27*100)</f>
        <v>0</v>
      </c>
      <c r="K27" s="14">
        <f>COUNT(G27/E27*100)</f>
        <v>0</v>
      </c>
      <c r="L27" s="64">
        <f>SUM(G27/G33*100)</f>
        <v>0</v>
      </c>
    </row>
    <row r="28" spans="1:12" ht="21.6" customHeight="1" x14ac:dyDescent="0.3">
      <c r="A28" s="67" t="s">
        <v>72</v>
      </c>
      <c r="B28" s="35">
        <v>141</v>
      </c>
      <c r="C28" s="36">
        <v>1009</v>
      </c>
      <c r="D28" s="35">
        <v>302</v>
      </c>
      <c r="E28" s="36">
        <v>1802</v>
      </c>
      <c r="F28" s="32">
        <v>263</v>
      </c>
      <c r="G28" s="12">
        <v>1805</v>
      </c>
      <c r="H28" s="35">
        <f t="shared" si="7"/>
        <v>186.52482269503545</v>
      </c>
      <c r="I28" s="36">
        <f t="shared" si="8"/>
        <v>178.88999008919723</v>
      </c>
      <c r="J28" s="58">
        <f t="shared" ref="J28:K33" si="10">SUM(F28/D28*100)</f>
        <v>87.086092715231786</v>
      </c>
      <c r="K28" s="14">
        <f t="shared" si="10"/>
        <v>100.16648168701443</v>
      </c>
      <c r="L28" s="64">
        <f>SUM(G28/G33*100)</f>
        <v>2.4314021310128373</v>
      </c>
    </row>
    <row r="29" spans="1:12" ht="21.6" customHeight="1" x14ac:dyDescent="0.3">
      <c r="A29" s="65" t="s">
        <v>73</v>
      </c>
      <c r="B29" s="35">
        <v>5</v>
      </c>
      <c r="C29" s="36">
        <v>13</v>
      </c>
      <c r="D29" s="35">
        <v>22</v>
      </c>
      <c r="E29" s="36">
        <v>146</v>
      </c>
      <c r="F29" s="32">
        <v>46</v>
      </c>
      <c r="G29" s="12">
        <v>342</v>
      </c>
      <c r="H29" s="35">
        <f t="shared" si="7"/>
        <v>919.99999999999989</v>
      </c>
      <c r="I29" s="36">
        <f t="shared" si="8"/>
        <v>2630.7692307692305</v>
      </c>
      <c r="J29" s="58">
        <f t="shared" si="10"/>
        <v>209.09090909090909</v>
      </c>
      <c r="K29" s="14">
        <f t="shared" si="10"/>
        <v>234.24657534246575</v>
      </c>
      <c r="L29" s="64">
        <f>SUM(G29/G33*100)</f>
        <v>0.46068671956032703</v>
      </c>
    </row>
    <row r="30" spans="1:12" ht="21.6" customHeight="1" x14ac:dyDescent="0.3">
      <c r="A30" s="68" t="s">
        <v>74</v>
      </c>
      <c r="B30" s="35">
        <v>90</v>
      </c>
      <c r="C30" s="36">
        <v>504</v>
      </c>
      <c r="D30" s="35">
        <v>210</v>
      </c>
      <c r="E30" s="36">
        <v>1233</v>
      </c>
      <c r="F30" s="32">
        <v>273</v>
      </c>
      <c r="G30" s="12">
        <v>1660</v>
      </c>
      <c r="H30" s="35">
        <f t="shared" si="7"/>
        <v>303.33333333333331</v>
      </c>
      <c r="I30" s="36">
        <f t="shared" si="8"/>
        <v>329.36507936507934</v>
      </c>
      <c r="J30" s="58">
        <f t="shared" si="10"/>
        <v>130</v>
      </c>
      <c r="K30" s="14">
        <f t="shared" si="10"/>
        <v>134.63098134630982</v>
      </c>
      <c r="L30" s="64">
        <f>SUM(G30/G33*100)</f>
        <v>2.2360817382167921</v>
      </c>
    </row>
    <row r="31" spans="1:12" ht="21.6" customHeight="1" x14ac:dyDescent="0.3">
      <c r="A31" s="66" t="s">
        <v>75</v>
      </c>
      <c r="B31" s="35">
        <v>14</v>
      </c>
      <c r="C31" s="36">
        <v>74</v>
      </c>
      <c r="D31" s="35">
        <v>12</v>
      </c>
      <c r="E31" s="36">
        <v>40</v>
      </c>
      <c r="F31" s="32">
        <v>9</v>
      </c>
      <c r="G31" s="12">
        <v>30</v>
      </c>
      <c r="H31" s="35">
        <f t="shared" si="7"/>
        <v>64.285714285714292</v>
      </c>
      <c r="I31" s="36">
        <f t="shared" si="8"/>
        <v>40.54054054054054</v>
      </c>
      <c r="J31" s="58">
        <f t="shared" si="10"/>
        <v>75</v>
      </c>
      <c r="K31" s="14">
        <f t="shared" si="10"/>
        <v>75</v>
      </c>
      <c r="L31" s="64">
        <f>SUM(G31/G33*100)</f>
        <v>4.0411115750905884E-2</v>
      </c>
    </row>
    <row r="32" spans="1:12" ht="21.6" customHeight="1" thickBot="1" x14ac:dyDescent="0.35">
      <c r="A32" s="69" t="s">
        <v>76</v>
      </c>
      <c r="B32" s="89">
        <v>9</v>
      </c>
      <c r="C32" s="90">
        <v>58</v>
      </c>
      <c r="D32" s="89">
        <v>39</v>
      </c>
      <c r="E32" s="90">
        <v>139</v>
      </c>
      <c r="F32" s="91">
        <v>7</v>
      </c>
      <c r="G32" s="13">
        <v>49</v>
      </c>
      <c r="H32" s="89">
        <f t="shared" si="7"/>
        <v>77.777777777777786</v>
      </c>
      <c r="I32" s="90">
        <f t="shared" si="8"/>
        <v>84.482758620689651</v>
      </c>
      <c r="J32" s="92">
        <f t="shared" si="10"/>
        <v>17.948717948717949</v>
      </c>
      <c r="K32" s="93">
        <f t="shared" si="10"/>
        <v>35.251798561151077</v>
      </c>
      <c r="L32" s="94">
        <f>SUM(G32/G33*100)</f>
        <v>6.6004822393146284E-2</v>
      </c>
    </row>
    <row r="33" spans="1:12" s="10" customFormat="1" ht="21.6" customHeight="1" thickBot="1" x14ac:dyDescent="0.35">
      <c r="A33" s="95" t="s">
        <v>29</v>
      </c>
      <c r="B33" s="96">
        <f t="shared" ref="B33:G33" si="11">SUM(B5:B32)</f>
        <v>14504</v>
      </c>
      <c r="C33" s="97">
        <f t="shared" si="11"/>
        <v>46128</v>
      </c>
      <c r="D33" s="98">
        <f t="shared" si="11"/>
        <v>16154</v>
      </c>
      <c r="E33" s="99">
        <f t="shared" si="11"/>
        <v>58417</v>
      </c>
      <c r="F33" s="100">
        <f t="shared" si="11"/>
        <v>19387</v>
      </c>
      <c r="G33" s="101">
        <f t="shared" si="11"/>
        <v>74237</v>
      </c>
      <c r="H33" s="102">
        <f t="shared" si="7"/>
        <v>133.66657473800331</v>
      </c>
      <c r="I33" s="103">
        <f t="shared" si="8"/>
        <v>160.93695802983004</v>
      </c>
      <c r="J33" s="104">
        <f t="shared" si="10"/>
        <v>120.01361891791507</v>
      </c>
      <c r="K33" s="105">
        <f t="shared" si="10"/>
        <v>127.08115788212335</v>
      </c>
      <c r="L33" s="106">
        <f>SUM(L5:L32)</f>
        <v>100</v>
      </c>
    </row>
    <row r="34" spans="1:12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2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2" x14ac:dyDescent="0.3">
      <c r="A36" s="1" t="s">
        <v>77</v>
      </c>
      <c r="B36" s="1"/>
      <c r="C36" s="1"/>
      <c r="D36" s="11"/>
      <c r="E36" s="11"/>
      <c r="F36" s="11"/>
      <c r="G36" s="11"/>
      <c r="H36" s="11"/>
      <c r="I36" s="11"/>
      <c r="J36" s="11"/>
      <c r="K36" s="11"/>
    </row>
    <row r="37" spans="1:12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2" ht="15" thickBot="1" x14ac:dyDescent="0.35">
      <c r="A38" s="11"/>
      <c r="B38" s="11"/>
      <c r="C38" s="11"/>
      <c r="D38" s="11"/>
      <c r="E38" s="11"/>
      <c r="F38" s="11"/>
      <c r="G38" s="11"/>
      <c r="H38" s="15"/>
      <c r="I38" s="11"/>
      <c r="J38" s="11"/>
      <c r="K38" s="11"/>
    </row>
    <row r="39" spans="1:12" ht="23.25" customHeight="1" x14ac:dyDescent="0.3">
      <c r="A39" s="157" t="s">
        <v>86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9"/>
    </row>
    <row r="40" spans="1:12" x14ac:dyDescent="0.3">
      <c r="A40" s="22"/>
      <c r="B40" s="160" t="s">
        <v>78</v>
      </c>
      <c r="C40" s="160"/>
      <c r="D40" s="161" t="s">
        <v>79</v>
      </c>
      <c r="E40" s="161"/>
      <c r="F40" s="162" t="s">
        <v>34</v>
      </c>
      <c r="G40" s="162"/>
      <c r="H40" s="163" t="s">
        <v>80</v>
      </c>
      <c r="I40" s="163"/>
      <c r="J40" s="164" t="s">
        <v>81</v>
      </c>
      <c r="K40" s="165"/>
    </row>
    <row r="41" spans="1:12" x14ac:dyDescent="0.3">
      <c r="A41" s="22"/>
      <c r="B41" s="3" t="s">
        <v>6</v>
      </c>
      <c r="C41" s="3" t="s">
        <v>7</v>
      </c>
      <c r="D41" s="45" t="s">
        <v>6</v>
      </c>
      <c r="E41" s="45" t="s">
        <v>7</v>
      </c>
      <c r="F41" s="50" t="s">
        <v>6</v>
      </c>
      <c r="G41" s="50" t="s">
        <v>7</v>
      </c>
      <c r="H41" s="80" t="s">
        <v>6</v>
      </c>
      <c r="I41" s="80" t="s">
        <v>7</v>
      </c>
      <c r="J41" s="78" t="s">
        <v>6</v>
      </c>
      <c r="K41" s="79" t="s">
        <v>7</v>
      </c>
      <c r="L41" s="17" t="s">
        <v>83</v>
      </c>
    </row>
    <row r="42" spans="1:12" x14ac:dyDescent="0.3">
      <c r="A42" s="70" t="s">
        <v>50</v>
      </c>
      <c r="B42" s="4">
        <v>508</v>
      </c>
      <c r="C42" s="4">
        <f>SUM(C5+C8+C9+C10+C11+C12+C13+C14+C18+C20+C22+C23+C24+C25+C26+C27+C29+C30+C32)</f>
        <v>3349</v>
      </c>
      <c r="D42" s="4">
        <f>SUM(D5+D8+D9+D10+D11+D12+D13+D14+D18+D20+D22+D23+D24+D25+D26+D27+D29+D30+D32)</f>
        <v>1236</v>
      </c>
      <c r="E42" s="4">
        <f>SUM(E5+E8+E9+E10+E11+E12+E13+E14+E18+E20+E22+E23+E24+E25+E26+E27+E29+E30+E32)</f>
        <v>7728</v>
      </c>
      <c r="F42" s="4">
        <f>SUM(F5+F8+F9+F10+F11+F12+F13+F14+F18+F20+F22+F23+F24+F25+F26+F27+F29+F30+F32)</f>
        <v>1399</v>
      </c>
      <c r="G42" s="4">
        <f>SUM(G5+G8+G9+G10+G11+G12+G13+G14+G18+G20+G22+G23+G24+G25+G26+G27+G29+G30+G32)</f>
        <v>9159</v>
      </c>
      <c r="H42" s="16">
        <f t="shared" ref="H42:I44" si="12">SUM(F42/B42*100)</f>
        <v>275.3937007874016</v>
      </c>
      <c r="I42" s="16">
        <f t="shared" si="12"/>
        <v>273.48462227530604</v>
      </c>
      <c r="J42" s="16">
        <f t="shared" ref="J42:K44" si="13">SUM(F42/D42*100)</f>
        <v>113.18770226537215</v>
      </c>
      <c r="K42" s="71">
        <f t="shared" si="13"/>
        <v>118.51708074534162</v>
      </c>
      <c r="L42" s="18">
        <f>G42/G33*100</f>
        <v>12.337513638751565</v>
      </c>
    </row>
    <row r="43" spans="1:12" x14ac:dyDescent="0.3">
      <c r="A43" s="70" t="s">
        <v>52</v>
      </c>
      <c r="B43" s="4">
        <f t="shared" ref="B43:G43" si="14">SUM(B7+B15+B16+B17+B21+B28)</f>
        <v>1569</v>
      </c>
      <c r="C43" s="4">
        <f t="shared" si="14"/>
        <v>7344</v>
      </c>
      <c r="D43" s="4">
        <f t="shared" si="14"/>
        <v>4880</v>
      </c>
      <c r="E43" s="4">
        <f t="shared" si="14"/>
        <v>21209</v>
      </c>
      <c r="F43" s="4">
        <f>SUM(F7+F15+F16+F17+F21+F28)</f>
        <v>6557</v>
      </c>
      <c r="G43" s="4">
        <f t="shared" si="14"/>
        <v>27960</v>
      </c>
      <c r="H43" s="16">
        <f t="shared" si="12"/>
        <v>417.90949649458253</v>
      </c>
      <c r="I43" s="16">
        <f t="shared" si="12"/>
        <v>380.718954248366</v>
      </c>
      <c r="J43" s="16">
        <f t="shared" si="13"/>
        <v>134.36475409836066</v>
      </c>
      <c r="K43" s="71">
        <f t="shared" si="13"/>
        <v>131.83082653590458</v>
      </c>
      <c r="L43" s="18">
        <f>G43/G33*100</f>
        <v>37.663159879844279</v>
      </c>
    </row>
    <row r="44" spans="1:12" ht="15" thickBot="1" x14ac:dyDescent="0.35">
      <c r="A44" s="72" t="s">
        <v>82</v>
      </c>
      <c r="B44" s="73">
        <f t="shared" ref="B44:G44" si="15">SUM(B6+B19+B31)</f>
        <v>12427</v>
      </c>
      <c r="C44" s="73">
        <f t="shared" si="15"/>
        <v>35435</v>
      </c>
      <c r="D44" s="73">
        <f t="shared" si="15"/>
        <v>10038</v>
      </c>
      <c r="E44" s="73">
        <f t="shared" si="15"/>
        <v>29480</v>
      </c>
      <c r="F44" s="73">
        <f t="shared" si="15"/>
        <v>11431</v>
      </c>
      <c r="G44" s="73">
        <f t="shared" si="15"/>
        <v>37118</v>
      </c>
      <c r="H44" s="74">
        <f t="shared" si="12"/>
        <v>91.985193530216463</v>
      </c>
      <c r="I44" s="74">
        <f t="shared" si="12"/>
        <v>104.74954141385635</v>
      </c>
      <c r="J44" s="74">
        <f t="shared" si="13"/>
        <v>113.87726638772664</v>
      </c>
      <c r="K44" s="75">
        <f t="shared" si="13"/>
        <v>125.90909090909091</v>
      </c>
      <c r="L44" s="18">
        <f>G44/G33*100</f>
        <v>49.999326481404147</v>
      </c>
    </row>
    <row r="45" spans="1:12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2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2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2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</sheetData>
  <mergeCells count="18">
    <mergeCell ref="A36:C36"/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A39:K39"/>
    <mergeCell ref="B40:C40"/>
    <mergeCell ref="D40:E40"/>
    <mergeCell ref="F40:G40"/>
    <mergeCell ref="H40:I40"/>
    <mergeCell ref="J40:K40"/>
  </mergeCells>
  <pageMargins left="0.70000000000000007" right="0.70000000000000007" top="1.045275590551181" bottom="1.045275590551181" header="0.75000000000000011" footer="0.75000000000000011"/>
  <pageSetup paperSize="9" fitToWidth="0" fitToHeight="0" pageOrder="overThenDown" orientation="portrait" horizontalDpi="300" verticalDpi="300" r:id="rId1"/>
  <headerFooter alignWithMargins="0"/>
  <ignoredErrors>
    <ignoredError sqref="J10:K10 J12:K12 H23:K23 J27:K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TRŽIŠTA,_DOLASCI,_NOĆENJA</vt:lpstr>
      <vt:lpstr>KAPACITETI</vt:lpstr>
      <vt:lpstr>TURISTIČKA_MJESTA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PETRA.BARTULOVIC</dc:creator>
  <cp:lastModifiedBy>Sonja Rogošić Biuk</cp:lastModifiedBy>
  <cp:revision>1</cp:revision>
  <dcterms:created xsi:type="dcterms:W3CDTF">2018-01-15T12:48:48Z</dcterms:created>
  <dcterms:modified xsi:type="dcterms:W3CDTF">2024-07-08T08:13:25Z</dcterms:modified>
</cp:coreProperties>
</file>