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nja Rogosic Biuk\Desktop\"/>
    </mc:Choice>
  </mc:AlternateContent>
  <xr:revisionPtr revIDLastSave="0" documentId="8_{87071662-5CE8-471E-BE8D-C1A1A2DE545F}" xr6:coauthVersionLast="47" xr6:coauthVersionMax="47" xr10:uidLastSave="{00000000-0000-0000-0000-000000000000}"/>
  <bookViews>
    <workbookView xWindow="-108" yWindow="-108" windowWidth="30936" windowHeight="16776" activeTab="2" xr2:uid="{7F8A10DC-69D3-4788-BA46-8019813ABF82}"/>
  </bookViews>
  <sheets>
    <sheet name="TRŽIŠTA,_DOLASCI,_NOĆENJA" sheetId="1" r:id="rId1"/>
    <sheet name="KAPACITETI" sheetId="2" r:id="rId2"/>
    <sheet name="TURISTIČKA_MJES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H6" i="2"/>
  <c r="H5" i="2"/>
  <c r="G47" i="3"/>
  <c r="K47" i="3" s="1"/>
  <c r="F47" i="3"/>
  <c r="J47" i="3" s="1"/>
  <c r="E47" i="3"/>
  <c r="D47" i="3"/>
  <c r="C47" i="3"/>
  <c r="B47" i="3"/>
  <c r="H46" i="3"/>
  <c r="G46" i="3"/>
  <c r="I46" i="3" s="1"/>
  <c r="F46" i="3"/>
  <c r="E46" i="3"/>
  <c r="D46" i="3"/>
  <c r="J46" i="3" s="1"/>
  <c r="C46" i="3"/>
  <c r="B46" i="3"/>
  <c r="G45" i="3"/>
  <c r="F45" i="3"/>
  <c r="E45" i="3"/>
  <c r="D45" i="3"/>
  <c r="J45" i="3" s="1"/>
  <c r="C45" i="3"/>
  <c r="I45" i="3" s="1"/>
  <c r="B45" i="3"/>
  <c r="H45" i="3" s="1"/>
  <c r="G36" i="3"/>
  <c r="L10" i="3" s="1"/>
  <c r="F36" i="3"/>
  <c r="J36" i="3" s="1"/>
  <c r="E36" i="3"/>
  <c r="D36" i="3"/>
  <c r="C36" i="3"/>
  <c r="B36" i="3"/>
  <c r="K35" i="3"/>
  <c r="J35" i="3"/>
  <c r="I35" i="3"/>
  <c r="H35" i="3"/>
  <c r="K34" i="3"/>
  <c r="J34" i="3"/>
  <c r="I34" i="3"/>
  <c r="H34" i="3"/>
  <c r="L33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H30" i="3"/>
  <c r="K29" i="3"/>
  <c r="J29" i="3"/>
  <c r="I29" i="3"/>
  <c r="H29" i="3"/>
  <c r="L28" i="3"/>
  <c r="K28" i="3"/>
  <c r="J28" i="3"/>
  <c r="I28" i="3"/>
  <c r="H28" i="3"/>
  <c r="K27" i="3"/>
  <c r="J27" i="3"/>
  <c r="I27" i="3"/>
  <c r="H27" i="3"/>
  <c r="K26" i="3"/>
  <c r="J26" i="3"/>
  <c r="I26" i="3"/>
  <c r="H26" i="3"/>
  <c r="K25" i="3"/>
  <c r="J25" i="3"/>
  <c r="K24" i="3"/>
  <c r="J24" i="3"/>
  <c r="I24" i="3"/>
  <c r="H24" i="3"/>
  <c r="L23" i="3"/>
  <c r="K23" i="3"/>
  <c r="J23" i="3"/>
  <c r="I23" i="3"/>
  <c r="H23" i="3"/>
  <c r="K22" i="3"/>
  <c r="J22" i="3"/>
  <c r="I22" i="3"/>
  <c r="H22" i="3"/>
  <c r="K21" i="3"/>
  <c r="J21" i="3"/>
  <c r="I21" i="3"/>
  <c r="H21" i="3"/>
  <c r="L20" i="3"/>
  <c r="K20" i="3"/>
  <c r="J20" i="3"/>
  <c r="I20" i="3"/>
  <c r="H20" i="3"/>
  <c r="K19" i="3"/>
  <c r="J19" i="3"/>
  <c r="I19" i="3"/>
  <c r="H19" i="3"/>
  <c r="L18" i="3"/>
  <c r="K18" i="3"/>
  <c r="J18" i="3"/>
  <c r="I18" i="3"/>
  <c r="H18" i="3"/>
  <c r="K17" i="3"/>
  <c r="J17" i="3"/>
  <c r="I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L13" i="3"/>
  <c r="K13" i="3"/>
  <c r="J13" i="3"/>
  <c r="I13" i="3"/>
  <c r="H13" i="3"/>
  <c r="K12" i="3"/>
  <c r="J12" i="3"/>
  <c r="I12" i="3"/>
  <c r="H12" i="3"/>
  <c r="K11" i="3"/>
  <c r="J11" i="3"/>
  <c r="I11" i="3"/>
  <c r="H11" i="3"/>
  <c r="K10" i="3"/>
  <c r="J10" i="3"/>
  <c r="I10" i="3"/>
  <c r="H10" i="3"/>
  <c r="K9" i="3"/>
  <c r="J9" i="3"/>
  <c r="I9" i="3"/>
  <c r="H9" i="3"/>
  <c r="L8" i="3"/>
  <c r="K8" i="3"/>
  <c r="J8" i="3"/>
  <c r="I8" i="3"/>
  <c r="H8" i="3"/>
  <c r="K7" i="3"/>
  <c r="J7" i="3"/>
  <c r="I7" i="3"/>
  <c r="H7" i="3"/>
  <c r="K6" i="3"/>
  <c r="J6" i="3"/>
  <c r="I6" i="3"/>
  <c r="H6" i="3"/>
  <c r="K5" i="3"/>
  <c r="J5" i="3"/>
  <c r="I5" i="3"/>
  <c r="H5" i="3"/>
  <c r="G10" i="2"/>
  <c r="F10" i="2"/>
  <c r="J10" i="2" s="1"/>
  <c r="E10" i="2"/>
  <c r="D10" i="2"/>
  <c r="C10" i="2"/>
  <c r="B10" i="2"/>
  <c r="H10" i="2" s="1"/>
  <c r="L9" i="2"/>
  <c r="K9" i="2"/>
  <c r="J9" i="2"/>
  <c r="I9" i="2"/>
  <c r="H9" i="2"/>
  <c r="K8" i="2"/>
  <c r="J8" i="2"/>
  <c r="I8" i="2"/>
  <c r="H8" i="2"/>
  <c r="L7" i="2"/>
  <c r="K7" i="2"/>
  <c r="J7" i="2"/>
  <c r="K6" i="2"/>
  <c r="J6" i="2"/>
  <c r="K5" i="2"/>
  <c r="J5" i="2"/>
  <c r="I5" i="2"/>
  <c r="G26" i="1"/>
  <c r="L24" i="1" s="1"/>
  <c r="F26" i="1"/>
  <c r="E26" i="1"/>
  <c r="K26" i="1" s="1"/>
  <c r="D26" i="1"/>
  <c r="J26" i="1" s="1"/>
  <c r="C26" i="1"/>
  <c r="I26" i="1" s="1"/>
  <c r="B26" i="1"/>
  <c r="K25" i="1"/>
  <c r="J25" i="1"/>
  <c r="I25" i="1"/>
  <c r="H25" i="1"/>
  <c r="K24" i="1"/>
  <c r="J24" i="1"/>
  <c r="I24" i="1"/>
  <c r="H24" i="1"/>
  <c r="L23" i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L18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J15" i="1"/>
  <c r="I15" i="1"/>
  <c r="H15" i="1"/>
  <c r="K14" i="1"/>
  <c r="J14" i="1"/>
  <c r="I14" i="1"/>
  <c r="H14" i="1"/>
  <c r="L13" i="1"/>
  <c r="K13" i="1"/>
  <c r="J13" i="1"/>
  <c r="I13" i="1"/>
  <c r="H13" i="1"/>
  <c r="K12" i="1"/>
  <c r="J12" i="1"/>
  <c r="I12" i="1"/>
  <c r="H12" i="1"/>
  <c r="L11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L6" i="1"/>
  <c r="K6" i="1"/>
  <c r="J6" i="1"/>
  <c r="I6" i="1"/>
  <c r="H6" i="1"/>
  <c r="K5" i="1"/>
  <c r="J5" i="1"/>
  <c r="I5" i="1"/>
  <c r="H5" i="1"/>
  <c r="K46" i="3" l="1"/>
  <c r="K45" i="3"/>
  <c r="L14" i="3"/>
  <c r="L29" i="3"/>
  <c r="L34" i="3"/>
  <c r="H36" i="3"/>
  <c r="L11" i="3"/>
  <c r="L26" i="3"/>
  <c r="L16" i="1"/>
  <c r="L21" i="1"/>
  <c r="K10" i="2"/>
  <c r="L9" i="3"/>
  <c r="L19" i="1"/>
  <c r="L8" i="2"/>
  <c r="L19" i="3"/>
  <c r="L7" i="1"/>
  <c r="L12" i="1"/>
  <c r="L7" i="3"/>
  <c r="L12" i="3"/>
  <c r="L27" i="3"/>
  <c r="I47" i="3"/>
  <c r="L14" i="1"/>
  <c r="L24" i="3"/>
  <c r="I36" i="3"/>
  <c r="L17" i="1"/>
  <c r="L22" i="1"/>
  <c r="L5" i="2"/>
  <c r="L17" i="3"/>
  <c r="K36" i="3"/>
  <c r="H26" i="1"/>
  <c r="L31" i="3"/>
  <c r="L21" i="3"/>
  <c r="L5" i="1"/>
  <c r="L10" i="1"/>
  <c r="L25" i="3"/>
  <c r="L16" i="3"/>
  <c r="L9" i="1"/>
  <c r="L15" i="1"/>
  <c r="L25" i="1"/>
  <c r="L5" i="3"/>
  <c r="L15" i="3"/>
  <c r="L30" i="3"/>
  <c r="L35" i="3"/>
  <c r="L6" i="2"/>
  <c r="L10" i="2" s="1"/>
  <c r="L20" i="1"/>
  <c r="L6" i="3"/>
  <c r="L22" i="3"/>
  <c r="L32" i="3"/>
  <c r="I10" i="2"/>
  <c r="L8" i="1"/>
  <c r="H47" i="3"/>
  <c r="L36" i="3" l="1"/>
  <c r="L26" i="1"/>
</calcChain>
</file>

<file path=xl/sharedStrings.xml><?xml version="1.0" encoding="utf-8"?>
<sst xmlns="http://schemas.openxmlformats.org/spreadsheetml/2006/main" count="139" uniqueCount="91">
  <si>
    <t>PREGLED TURISTIČKOG PROMETA U KOMERCIJALNIM SMJEŠTAJNIM OBJEKTIMA SIJEČANJ-KOLOVOZ 2019.,2023. I 2024. – PO ZEMLJAMA</t>
  </si>
  <si>
    <t>I – VIII /2019</t>
  </si>
  <si>
    <t>I-VIII / 2023</t>
  </si>
  <si>
    <t>I-VIII / 2024</t>
  </si>
  <si>
    <t>INDEKS (I – VIII)        2024/2019</t>
  </si>
  <si>
    <t>INDEKS (I – VIII) 2024/2023</t>
  </si>
  <si>
    <t>UDIO U UKUPNOM BR. NOĆENJA             (I-VIII-2024.) %</t>
  </si>
  <si>
    <t>4=3/1</t>
  </si>
  <si>
    <t>5=3/2</t>
  </si>
  <si>
    <t>DOLASCI</t>
  </si>
  <si>
    <t>NOĆENJA</t>
  </si>
  <si>
    <t>POLJSKA</t>
  </si>
  <si>
    <t xml:space="preserve">NJEMAČKA </t>
  </si>
  <si>
    <t>ČEŠKA</t>
  </si>
  <si>
    <t>MAĐARSKA</t>
  </si>
  <si>
    <t>SLOVAČKA</t>
  </si>
  <si>
    <t>HRVATSKA</t>
  </si>
  <si>
    <t>VELIKA BRITANIJA</t>
  </si>
  <si>
    <t>UKRAJINA</t>
  </si>
  <si>
    <t>SLOVENIJA</t>
  </si>
  <si>
    <t>AUSTRIJA</t>
  </si>
  <si>
    <t>BOSNA I HERCEGOVINA</t>
  </si>
  <si>
    <t>FRANCUSKA</t>
  </si>
  <si>
    <t>NIZOZEMSKA</t>
  </si>
  <si>
    <t>ŠVEDSKA</t>
  </si>
  <si>
    <t>RUMUNJSKA</t>
  </si>
  <si>
    <t>ITALIJA</t>
  </si>
  <si>
    <t>ŠVICARSKA</t>
  </si>
  <si>
    <t>DANSKA</t>
  </si>
  <si>
    <t>SAD</t>
  </si>
  <si>
    <t>LITVA</t>
  </si>
  <si>
    <t>OSTALE ZEMLJE</t>
  </si>
  <si>
    <t>TOTAL</t>
  </si>
  <si>
    <t>** podaci iz eVisitora obrađeni na dan 09.09. 2024.</t>
  </si>
  <si>
    <t>PPREGLED TURISTIČKOG PROMETA U KOMERCIJALNIM SMJEŠTAJNIM OBJEKTIMA SIJEČANJ-KOLOVOZ 2019.,2023. I 2024.- VRSTA OBJEKTA</t>
  </si>
  <si>
    <t>I – VIII/2019</t>
  </si>
  <si>
    <t>I - VIII/ 2023</t>
  </si>
  <si>
    <t>I - VIII/ 2024</t>
  </si>
  <si>
    <t>INDEKS (I – VIII)        2024/2023</t>
  </si>
  <si>
    <t>UDIO U UKUPNOM BROJU NOĆENJA     (I-VIII)   2024 %</t>
  </si>
  <si>
    <t>4=3/2</t>
  </si>
  <si>
    <t>HOTELI</t>
  </si>
  <si>
    <t>KAMPOVI</t>
  </si>
  <si>
    <t>OBJEKTI NA OPG-U (SELJAČKOM DOMAĆINSTVU)</t>
  </si>
  <si>
    <t>OBJEKTI U DOMAĆINSTVU</t>
  </si>
  <si>
    <t>OSTALI UGOSTITELJSKI OBJEKTI ZA SMJEŠTAJ(DR.VRSTE-SKUPINA KAMPOVI</t>
  </si>
  <si>
    <t>PREGLED TURISTIČKOG PROMETA U KOMERCIJALNIM SMJEŠTAJNIM OBJEKTIMA SIJEČANJ-KOLOVOZ 2019., 2023,2024. – MJESTA</t>
  </si>
  <si>
    <t>I - VIII/ 2019</t>
  </si>
  <si>
    <t>I -VIII/ 2024</t>
  </si>
  <si>
    <t>INDEKS (I-VIII)        2024/2019</t>
  </si>
  <si>
    <t>INDEKS (I-VIII)           2024/2023</t>
  </si>
  <si>
    <t>BLATO NA CETINI</t>
  </si>
  <si>
    <t>BORAK</t>
  </si>
  <si>
    <t>ČELINA</t>
  </si>
  <si>
    <t>ČIŠLA</t>
  </si>
  <si>
    <t>DONJI DOLAC</t>
  </si>
  <si>
    <t>DUBRAVA (OMIŠ)</t>
  </si>
  <si>
    <t>GATA</t>
  </si>
  <si>
    <t>GORNJI DOLAC</t>
  </si>
  <si>
    <t>KOSTANJE</t>
  </si>
  <si>
    <t>KUČIĆE</t>
  </si>
  <si>
    <t>LOKVA ROGOZNICA</t>
  </si>
  <si>
    <t>MARUŠIĆI(OMIŠ)</t>
  </si>
  <si>
    <t>MIMICE</t>
  </si>
  <si>
    <t>NAKLICE</t>
  </si>
  <si>
    <t>NOVA SELA</t>
  </si>
  <si>
    <t xml:space="preserve">OMIŠ </t>
  </si>
  <si>
    <t>OSTRVICA(OMIŠ)</t>
  </si>
  <si>
    <t>PISAK</t>
  </si>
  <si>
    <t>PODAŠPILJE</t>
  </si>
  <si>
    <t>PODGRAĐE (OMIŠ)</t>
  </si>
  <si>
    <t>PUTIŠIĆI</t>
  </si>
  <si>
    <t>SEOCA</t>
  </si>
  <si>
    <t>SLIME</t>
  </si>
  <si>
    <t>SMOLONJE</t>
  </si>
  <si>
    <t>SRIJANE</t>
  </si>
  <si>
    <t>STANIĆI(OMIŠ)</t>
  </si>
  <si>
    <t>SVINIŠĆE</t>
  </si>
  <si>
    <t>TRNBUSI</t>
  </si>
  <si>
    <t>TUGARE</t>
  </si>
  <si>
    <t>ZAKUČAC</t>
  </si>
  <si>
    <t>ZVEČANJE</t>
  </si>
  <si>
    <t>PREGLED TURISTIČKOG PROMETA U KOMERCIJALNIM SMJEŠTAJNIM OBJEKTIMA 2019., 2023.,2024 - MIKRO REGIJE</t>
  </si>
  <si>
    <t>I - VIII/2019</t>
  </si>
  <si>
    <t>I - VIII / 2023</t>
  </si>
  <si>
    <t>I - VIII / 2024</t>
  </si>
  <si>
    <t>INDEKS (I - VIII) 2024/2019</t>
  </si>
  <si>
    <t>INDEKS (I-VIII)  2024/2023</t>
  </si>
  <si>
    <t>OMIŠKO ZAOBALJE I POLJICA</t>
  </si>
  <si>
    <t>RIVIJERA</t>
  </si>
  <si>
    <t>OMIŠ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</si>
</sst>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#,##0&quot;    &quot;;&quot;-&quot;#,##0&quot;    &quot;;&quot; -&quot;00&quot;    &quot;;&quot; &quot;@&quot; &quot;"/>
    <numFmt numFmtId="165" formatCode="0.0"/>
    <numFmt numFmtId="167" formatCode="#,##0.00&quot; &quot;[$kn-41A];[Red]&quot;-&quot;#,##0.00&quot; &quot;[$kn-41A]"/>
    <numFmt numFmtId="168" formatCode="&quot; &quot;#,##0.00&quot;    &quot;;&quot;-&quot;#,##0.00&quot;    &quot;;&quot; -&quot;00&quot;    &quot;;&quot; &quot;@&quot; &quot;"/>
  </numFmts>
  <fonts count="20" x14ac:knownFonts="1">
    <font>
      <sz val="11"/>
      <color rgb="FF333333"/>
      <name val="Calibri"/>
      <family val="2"/>
      <charset val="238"/>
    </font>
    <font>
      <sz val="11"/>
      <color rgb="FF333333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b/>
      <i/>
      <sz val="16"/>
      <color rgb="FF333333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000000"/>
      <name val="Tahoma"/>
      <family val="2"/>
      <charset val="238"/>
    </font>
    <font>
      <b/>
      <i/>
      <u/>
      <sz val="11"/>
      <color rgb="FF333333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333333"/>
      <name val="Calibri"/>
      <family val="2"/>
      <charset val="238"/>
    </font>
    <font>
      <b/>
      <sz val="11"/>
      <color rgb="FF333333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D6DCE4"/>
        <bgColor rgb="FFD6DCE4"/>
      </patternFill>
    </fill>
    <fill>
      <patternFill patternType="solid">
        <fgColor rgb="FFF7C7AC"/>
        <bgColor rgb="FFF7C7AC"/>
      </patternFill>
    </fill>
    <fill>
      <patternFill patternType="solid">
        <fgColor rgb="FFC1F0C8"/>
        <bgColor rgb="FFC1F0C8"/>
      </patternFill>
    </fill>
    <fill>
      <patternFill patternType="solid">
        <fgColor rgb="FFF2CEEF"/>
        <bgColor rgb="FFF2CEEF"/>
      </patternFill>
    </fill>
    <fill>
      <patternFill patternType="solid">
        <fgColor rgb="FFD9E1F2"/>
        <bgColor rgb="FFD9E1F2"/>
      </patternFill>
    </fill>
    <fill>
      <patternFill patternType="solid">
        <fgColor rgb="FFFBE2D5"/>
        <bgColor rgb="FFFBE2D5"/>
      </patternFill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">
    <xf numFmtId="0" fontId="0" fillId="0" borderId="0"/>
    <xf numFmtId="168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>
      <alignment horizontal="center"/>
    </xf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0" borderId="0" applyNumberFormat="0" applyBorder="0" applyProtection="0">
      <alignment horizontal="center" textRotation="90"/>
    </xf>
    <xf numFmtId="0" fontId="11" fillId="7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167" fontId="13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86">
    <xf numFmtId="0" fontId="0" fillId="0" borderId="0" xfId="0"/>
    <xf numFmtId="0" fontId="19" fillId="0" borderId="6" xfId="0" applyFont="1" applyBorder="1" applyAlignment="1">
      <alignment horizontal="left"/>
    </xf>
    <xf numFmtId="0" fontId="15" fillId="0" borderId="2" xfId="0" applyFont="1" applyBorder="1"/>
    <xf numFmtId="0" fontId="17" fillId="0" borderId="2" xfId="0" applyFont="1" applyBorder="1"/>
    <xf numFmtId="0" fontId="18" fillId="0" borderId="0" xfId="0" applyFont="1"/>
    <xf numFmtId="0" fontId="16" fillId="8" borderId="2" xfId="0" applyFont="1" applyFill="1" applyBorder="1" applyAlignment="1">
      <alignment horizontal="center"/>
    </xf>
    <xf numFmtId="0" fontId="16" fillId="8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  <xf numFmtId="0" fontId="16" fillId="0" borderId="2" xfId="0" applyFont="1" applyBorder="1"/>
    <xf numFmtId="3" fontId="15" fillId="0" borderId="2" xfId="0" applyNumberFormat="1" applyFont="1" applyBorder="1"/>
    <xf numFmtId="3" fontId="15" fillId="0" borderId="5" xfId="0" applyNumberFormat="1" applyFont="1" applyBorder="1"/>
    <xf numFmtId="3" fontId="15" fillId="0" borderId="2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164" fontId="1" fillId="0" borderId="0" xfId="1" applyNumberFormat="1"/>
    <xf numFmtId="3" fontId="0" fillId="0" borderId="0" xfId="0" applyNumberFormat="1"/>
    <xf numFmtId="4" fontId="0" fillId="0" borderId="0" xfId="0" applyNumberFormat="1"/>
    <xf numFmtId="3" fontId="15" fillId="0" borderId="6" xfId="0" applyNumberFormat="1" applyFont="1" applyBorder="1" applyAlignment="1">
      <alignment horizontal="right"/>
    </xf>
    <xf numFmtId="0" fontId="16" fillId="0" borderId="7" xfId="0" applyFont="1" applyBorder="1"/>
    <xf numFmtId="3" fontId="16" fillId="8" borderId="2" xfId="0" applyNumberFormat="1" applyFont="1" applyFill="1" applyBorder="1"/>
    <xf numFmtId="3" fontId="16" fillId="9" borderId="2" xfId="0" applyNumberFormat="1" applyFont="1" applyFill="1" applyBorder="1"/>
    <xf numFmtId="3" fontId="16" fillId="10" borderId="2" xfId="0" applyNumberFormat="1" applyFont="1" applyFill="1" applyBorder="1"/>
    <xf numFmtId="3" fontId="16" fillId="12" borderId="2" xfId="0" applyNumberFormat="1" applyFont="1" applyFill="1" applyBorder="1" applyAlignment="1">
      <alignment horizontal="right"/>
    </xf>
    <xf numFmtId="3" fontId="16" fillId="12" borderId="3" xfId="0" applyNumberFormat="1" applyFont="1" applyFill="1" applyBorder="1" applyAlignment="1">
      <alignment horizontal="right"/>
    </xf>
    <xf numFmtId="0" fontId="19" fillId="0" borderId="0" xfId="0" applyFont="1"/>
    <xf numFmtId="0" fontId="16" fillId="0" borderId="9" xfId="0" applyFont="1" applyBorder="1" applyAlignment="1">
      <alignment horizontal="left"/>
    </xf>
    <xf numFmtId="2" fontId="0" fillId="0" borderId="2" xfId="0" applyNumberFormat="1" applyBorder="1"/>
    <xf numFmtId="0" fontId="15" fillId="0" borderId="0" xfId="0" applyFont="1"/>
    <xf numFmtId="0" fontId="16" fillId="11" borderId="10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/>
    </xf>
    <xf numFmtId="0" fontId="16" fillId="10" borderId="3" xfId="0" applyFont="1" applyFill="1" applyBorder="1" applyAlignment="1">
      <alignment horizontal="center"/>
    </xf>
    <xf numFmtId="3" fontId="16" fillId="0" borderId="2" xfId="0" applyNumberFormat="1" applyFont="1" applyBorder="1"/>
    <xf numFmtId="3" fontId="15" fillId="0" borderId="3" xfId="0" applyNumberFormat="1" applyFont="1" applyBorder="1"/>
    <xf numFmtId="0" fontId="16" fillId="0" borderId="10" xfId="0" applyFont="1" applyBorder="1"/>
    <xf numFmtId="3" fontId="15" fillId="0" borderId="8" xfId="0" applyNumberFormat="1" applyFont="1" applyBorder="1"/>
    <xf numFmtId="3" fontId="16" fillId="12" borderId="2" xfId="0" applyNumberFormat="1" applyFont="1" applyFill="1" applyBorder="1"/>
    <xf numFmtId="0" fontId="15" fillId="0" borderId="3" xfId="0" applyFont="1" applyBorder="1"/>
    <xf numFmtId="0" fontId="16" fillId="13" borderId="2" xfId="0" applyFont="1" applyFill="1" applyBorder="1" applyAlignment="1">
      <alignment horizontal="center"/>
    </xf>
    <xf numFmtId="0" fontId="16" fillId="14" borderId="2" xfId="0" applyFont="1" applyFill="1" applyBorder="1" applyAlignment="1">
      <alignment horizontal="center"/>
    </xf>
    <xf numFmtId="0" fontId="16" fillId="14" borderId="8" xfId="0" applyFont="1" applyFill="1" applyBorder="1" applyAlignment="1">
      <alignment horizontal="center"/>
    </xf>
    <xf numFmtId="1" fontId="15" fillId="0" borderId="3" xfId="0" applyNumberFormat="1" applyFont="1" applyBorder="1"/>
    <xf numFmtId="165" fontId="0" fillId="0" borderId="2" xfId="0" applyNumberFormat="1" applyBorder="1"/>
    <xf numFmtId="0" fontId="15" fillId="0" borderId="10" xfId="0" applyFont="1" applyBorder="1"/>
    <xf numFmtId="0" fontId="15" fillId="0" borderId="7" xfId="0" applyFont="1" applyBorder="1"/>
    <xf numFmtId="3" fontId="16" fillId="13" borderId="2" xfId="0" applyNumberFormat="1" applyFont="1" applyFill="1" applyBorder="1"/>
    <xf numFmtId="3" fontId="16" fillId="12" borderId="3" xfId="0" applyNumberFormat="1" applyFont="1" applyFill="1" applyBorder="1"/>
    <xf numFmtId="1" fontId="16" fillId="14" borderId="3" xfId="0" applyNumberFormat="1" applyFont="1" applyFill="1" applyBorder="1"/>
    <xf numFmtId="3" fontId="19" fillId="11" borderId="2" xfId="0" applyNumberFormat="1" applyFont="1" applyFill="1" applyBorder="1"/>
    <xf numFmtId="2" fontId="15" fillId="0" borderId="0" xfId="0" applyNumberFormat="1" applyFont="1"/>
    <xf numFmtId="0" fontId="16" fillId="11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1" fontId="16" fillId="0" borderId="2" xfId="0" applyNumberFormat="1" applyFont="1" applyBorder="1"/>
    <xf numFmtId="3" fontId="15" fillId="0" borderId="2" xfId="16" applyNumberFormat="1" applyFont="1" applyBorder="1"/>
    <xf numFmtId="3" fontId="15" fillId="8" borderId="4" xfId="0" applyNumberFormat="1" applyFont="1" applyFill="1" applyBorder="1"/>
    <xf numFmtId="3" fontId="15" fillId="8" borderId="2" xfId="0" applyNumberFormat="1" applyFont="1" applyFill="1" applyBorder="1"/>
    <xf numFmtId="3" fontId="15" fillId="9" borderId="2" xfId="0" applyNumberFormat="1" applyFont="1" applyFill="1" applyBorder="1"/>
    <xf numFmtId="3" fontId="15" fillId="10" borderId="2" xfId="0" applyNumberFormat="1" applyFont="1" applyFill="1" applyBorder="1"/>
    <xf numFmtId="3" fontId="15" fillId="10" borderId="3" xfId="0" applyNumberFormat="1" applyFont="1" applyFill="1" applyBorder="1"/>
    <xf numFmtId="3" fontId="15" fillId="12" borderId="2" xfId="0" applyNumberFormat="1" applyFont="1" applyFill="1" applyBorder="1"/>
    <xf numFmtId="3" fontId="15" fillId="11" borderId="2" xfId="0" applyNumberFormat="1" applyFont="1" applyFill="1" applyBorder="1"/>
    <xf numFmtId="2" fontId="0" fillId="0" borderId="2" xfId="0" applyNumberFormat="1" applyBorder="1"/>
    <xf numFmtId="2" fontId="19" fillId="11" borderId="2" xfId="0" applyNumberFormat="1" applyFont="1" applyFill="1" applyBorder="1"/>
    <xf numFmtId="0" fontId="0" fillId="0" borderId="8" xfId="0" applyBorder="1"/>
    <xf numFmtId="0" fontId="0" fillId="0" borderId="2" xfId="0" applyBorder="1"/>
    <xf numFmtId="0" fontId="17" fillId="0" borderId="2" xfId="0" applyFont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/>
    </xf>
    <xf numFmtId="0" fontId="17" fillId="1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6" fillId="8" borderId="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6" fillId="15" borderId="2" xfId="0" applyFont="1" applyFill="1" applyBorder="1" applyAlignment="1">
      <alignment horizontal="left"/>
    </xf>
    <xf numFmtId="0" fontId="16" fillId="13" borderId="2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 wrapText="1"/>
    </xf>
  </cellXfs>
  <cellStyles count="22">
    <cellStyle name="Accent" xfId="2" xr:uid="{5FAE77A8-D87C-47E8-9956-AA837F3CC39F}"/>
    <cellStyle name="Accent 1" xfId="3" xr:uid="{FF33941F-CD20-4C03-8DDB-5146645D319E}"/>
    <cellStyle name="Accent 2" xfId="4" xr:uid="{0ED6B32D-B01B-4CC3-A00D-E55F52EF1898}"/>
    <cellStyle name="Accent 3" xfId="5" xr:uid="{8478C807-A477-4898-880B-03EE877D14BC}"/>
    <cellStyle name="Bad" xfId="6" xr:uid="{AEB135F1-D42E-4EAD-9DBE-4FE0EBF7D4C6}"/>
    <cellStyle name="Comma" xfId="1" xr:uid="{4A0559ED-9035-436B-A540-590B447E62C0}"/>
    <cellStyle name="Error" xfId="7" xr:uid="{7010203C-E51B-47E4-A3A7-59043A618FAD}"/>
    <cellStyle name="Footnote" xfId="8" xr:uid="{5EE55EF5-725C-4A05-A44D-52BE6C58F323}"/>
    <cellStyle name="Heading" xfId="9" xr:uid="{10A1EAEC-DBCD-4794-9FD7-4D554D6C7A46}"/>
    <cellStyle name="Heading 1" xfId="10" xr:uid="{26A79DC4-BFDD-45CA-B6FA-11C9B2992DEB}"/>
    <cellStyle name="Heading 2" xfId="11" xr:uid="{245537D7-BE60-45FB-B99B-AAC3774DA3F0}"/>
    <cellStyle name="Heading 3" xfId="12" xr:uid="{0BE909E7-B473-4B09-A1E1-28BF9E36E803}"/>
    <cellStyle name="Heading1" xfId="13" xr:uid="{F2C6986B-E7A8-44D4-86CF-FA9043BF7542}"/>
    <cellStyle name="Neutral" xfId="14" xr:uid="{6705A77F-E1B9-463F-9166-EAAADCB50541}"/>
    <cellStyle name="Normal" xfId="0" builtinId="0" customBuiltin="1"/>
    <cellStyle name="Normalno 2" xfId="15" xr:uid="{825FF3F4-F29B-4F4B-B52B-E02AEDD6090D}"/>
    <cellStyle name="Normalno 3" xfId="16" xr:uid="{EF8B3291-CA7C-4FE0-A0F8-EEBEDDDF17E3}"/>
    <cellStyle name="Result" xfId="17" xr:uid="{F217A59E-6361-4AE4-AA10-141AFD728F55}"/>
    <cellStyle name="Result2" xfId="18" xr:uid="{FCC3C68D-1963-4855-9F6C-66C82F292377}"/>
    <cellStyle name="Status" xfId="19" xr:uid="{0C628EC1-E070-4E4E-948D-29BEE03B7F30}"/>
    <cellStyle name="Text" xfId="20" xr:uid="{9E93822C-0BC6-4C69-B996-EEF3D36BEC82}"/>
    <cellStyle name="Warning" xfId="21" xr:uid="{C61D0641-DD20-4743-BF53-A9989D509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1201F-FEDC-4C67-8EE9-94E16C5167C6}">
  <dimension ref="A1:O31"/>
  <sheetViews>
    <sheetView workbookViewId="0">
      <selection activeCell="K21" sqref="K21"/>
    </sheetView>
  </sheetViews>
  <sheetFormatPr defaultRowHeight="14.4" x14ac:dyDescent="0.3"/>
  <cols>
    <col min="1" max="1" width="22.44140625" customWidth="1"/>
    <col min="2" max="2" width="11.6640625" customWidth="1"/>
    <col min="3" max="3" width="12.33203125" customWidth="1"/>
    <col min="4" max="7" width="12.109375" customWidth="1"/>
    <col min="8" max="8" width="12.88671875" customWidth="1"/>
    <col min="9" max="10" width="12.33203125" customWidth="1"/>
    <col min="11" max="11" width="10.6640625" customWidth="1"/>
    <col min="12" max="12" width="9.109375" customWidth="1"/>
    <col min="13" max="13" width="11.109375" customWidth="1"/>
    <col min="14" max="14" width="9.109375" customWidth="1"/>
  </cols>
  <sheetData>
    <row r="1" spans="1:15" ht="18.45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5" ht="78.599999999999994" customHeight="1" x14ac:dyDescent="0.3">
      <c r="A2" s="2"/>
      <c r="B2" s="72" t="s">
        <v>1</v>
      </c>
      <c r="C2" s="72"/>
      <c r="D2" s="73" t="s">
        <v>2</v>
      </c>
      <c r="E2" s="73"/>
      <c r="F2" s="74" t="s">
        <v>3</v>
      </c>
      <c r="G2" s="74"/>
      <c r="H2" s="72" t="s">
        <v>4</v>
      </c>
      <c r="I2" s="72"/>
      <c r="J2" s="72" t="s">
        <v>5</v>
      </c>
      <c r="K2" s="72"/>
      <c r="L2" s="75" t="s">
        <v>6</v>
      </c>
      <c r="M2" s="75"/>
    </row>
    <row r="3" spans="1:15" s="4" customFormat="1" ht="12.75" customHeight="1" x14ac:dyDescent="0.25">
      <c r="A3" s="3"/>
      <c r="B3" s="67">
        <v>1</v>
      </c>
      <c r="C3" s="67"/>
      <c r="D3" s="68">
        <v>2</v>
      </c>
      <c r="E3" s="68"/>
      <c r="F3" s="69">
        <v>3</v>
      </c>
      <c r="G3" s="69"/>
      <c r="H3" s="67" t="s">
        <v>7</v>
      </c>
      <c r="I3" s="67"/>
      <c r="J3" s="67" t="s">
        <v>8</v>
      </c>
      <c r="K3" s="67"/>
      <c r="L3" s="70">
        <v>6</v>
      </c>
      <c r="M3" s="70"/>
    </row>
    <row r="4" spans="1:15" ht="24.9" customHeight="1" x14ac:dyDescent="0.3">
      <c r="A4" s="2"/>
      <c r="B4" s="5" t="s">
        <v>9</v>
      </c>
      <c r="C4" s="6" t="s">
        <v>10</v>
      </c>
      <c r="D4" s="7" t="s">
        <v>9</v>
      </c>
      <c r="E4" s="8" t="s">
        <v>10</v>
      </c>
      <c r="F4" s="9" t="s">
        <v>9</v>
      </c>
      <c r="G4" s="10" t="s">
        <v>10</v>
      </c>
      <c r="H4" s="5" t="s">
        <v>9</v>
      </c>
      <c r="I4" s="6" t="s">
        <v>10</v>
      </c>
      <c r="J4" s="5" t="s">
        <v>9</v>
      </c>
      <c r="K4" s="6" t="s">
        <v>10</v>
      </c>
      <c r="L4" s="66"/>
      <c r="M4" s="66"/>
    </row>
    <row r="5" spans="1:15" ht="21.75" customHeight="1" x14ac:dyDescent="0.3">
      <c r="A5" s="11" t="s">
        <v>11</v>
      </c>
      <c r="B5" s="12">
        <v>30225</v>
      </c>
      <c r="C5" s="12">
        <v>216980</v>
      </c>
      <c r="D5" s="13">
        <v>31037</v>
      </c>
      <c r="E5" s="13">
        <v>218569</v>
      </c>
      <c r="F5" s="12">
        <v>34208</v>
      </c>
      <c r="G5" s="12">
        <v>236758</v>
      </c>
      <c r="H5" s="14">
        <f t="shared" ref="H5:I10" si="0">SUM(F5/B5*100)</f>
        <v>113.17783291976839</v>
      </c>
      <c r="I5" s="15">
        <f t="shared" si="0"/>
        <v>109.11512581804774</v>
      </c>
      <c r="J5" s="15">
        <f t="shared" ref="J5:J26" si="1">SUM(F5/D5*100)</f>
        <v>110.21683796758708</v>
      </c>
      <c r="K5" s="15">
        <f t="shared" ref="K5:K26" si="2">SUM(G5/E5*100)</f>
        <v>108.32185717096203</v>
      </c>
      <c r="L5" s="63">
        <f>SUM(G5/G26*100)</f>
        <v>26.593088389406255</v>
      </c>
      <c r="M5" s="63"/>
      <c r="N5" s="16"/>
    </row>
    <row r="6" spans="1:15" ht="21.75" customHeight="1" x14ac:dyDescent="0.3">
      <c r="A6" s="11" t="s">
        <v>12</v>
      </c>
      <c r="B6" s="12">
        <v>18399</v>
      </c>
      <c r="C6" s="12">
        <v>131244</v>
      </c>
      <c r="D6" s="12">
        <v>22875</v>
      </c>
      <c r="E6" s="12">
        <v>150426</v>
      </c>
      <c r="F6" s="12">
        <v>20565</v>
      </c>
      <c r="G6" s="12">
        <v>135939</v>
      </c>
      <c r="H6" s="14">
        <f t="shared" si="0"/>
        <v>111.7723789336377</v>
      </c>
      <c r="I6" s="15">
        <f t="shared" si="0"/>
        <v>103.57730639114931</v>
      </c>
      <c r="J6" s="15">
        <f t="shared" si="1"/>
        <v>89.901639344262293</v>
      </c>
      <c r="K6" s="15">
        <f t="shared" si="2"/>
        <v>90.369351043037767</v>
      </c>
      <c r="L6" s="63">
        <f>SUM(G6/G26*100)</f>
        <v>15.268915274531366</v>
      </c>
      <c r="M6" s="63"/>
      <c r="N6" s="16"/>
    </row>
    <row r="7" spans="1:15" ht="21.75" customHeight="1" x14ac:dyDescent="0.3">
      <c r="A7" s="11" t="s">
        <v>13</v>
      </c>
      <c r="B7" s="12">
        <v>17150</v>
      </c>
      <c r="C7" s="12">
        <v>122246</v>
      </c>
      <c r="D7" s="12">
        <v>14700</v>
      </c>
      <c r="E7" s="12">
        <v>105507</v>
      </c>
      <c r="F7" s="12">
        <v>13554</v>
      </c>
      <c r="G7" s="12">
        <v>95738</v>
      </c>
      <c r="H7" s="14">
        <f t="shared" si="0"/>
        <v>79.032069970845484</v>
      </c>
      <c r="I7" s="15">
        <f t="shared" si="0"/>
        <v>78.315854915498264</v>
      </c>
      <c r="J7" s="15">
        <f t="shared" si="1"/>
        <v>92.204081632653057</v>
      </c>
      <c r="K7" s="15">
        <f t="shared" si="2"/>
        <v>90.740898708142595</v>
      </c>
      <c r="L7" s="63">
        <f>SUM(G7/G26*100)</f>
        <v>10.753465970421173</v>
      </c>
      <c r="M7" s="63"/>
      <c r="N7" s="16"/>
    </row>
    <row r="8" spans="1:15" ht="20.25" customHeight="1" x14ac:dyDescent="0.3">
      <c r="A8" s="11" t="s">
        <v>14</v>
      </c>
      <c r="B8" s="12">
        <v>7667</v>
      </c>
      <c r="C8" s="12">
        <v>46226</v>
      </c>
      <c r="D8" s="12">
        <v>7943</v>
      </c>
      <c r="E8" s="12">
        <v>46294</v>
      </c>
      <c r="F8" s="12">
        <v>9114</v>
      </c>
      <c r="G8" s="12">
        <v>54824</v>
      </c>
      <c r="H8" s="14">
        <f t="shared" si="0"/>
        <v>118.87309247424025</v>
      </c>
      <c r="I8" s="15">
        <f t="shared" si="0"/>
        <v>118.59992212174966</v>
      </c>
      <c r="J8" s="15">
        <f t="shared" si="1"/>
        <v>114.74254060178775</v>
      </c>
      <c r="K8" s="15">
        <f t="shared" si="2"/>
        <v>118.42571391541021</v>
      </c>
      <c r="L8" s="63">
        <f>SUM(G8/G26*100)</f>
        <v>6.1579312118737635</v>
      </c>
      <c r="M8" s="63"/>
      <c r="N8" s="16"/>
      <c r="O8" s="17"/>
    </row>
    <row r="9" spans="1:15" ht="20.25" customHeight="1" x14ac:dyDescent="0.3">
      <c r="A9" s="11" t="s">
        <v>15</v>
      </c>
      <c r="B9" s="12">
        <v>6855</v>
      </c>
      <c r="C9" s="12">
        <v>47834</v>
      </c>
      <c r="D9" s="12">
        <v>7052</v>
      </c>
      <c r="E9" s="12">
        <v>49203</v>
      </c>
      <c r="F9" s="12">
        <v>6895</v>
      </c>
      <c r="G9" s="12">
        <v>48068</v>
      </c>
      <c r="H9" s="14">
        <f t="shared" si="0"/>
        <v>100.58351568198395</v>
      </c>
      <c r="I9" s="15">
        <f t="shared" si="0"/>
        <v>100.48919178826776</v>
      </c>
      <c r="J9" s="15">
        <f t="shared" si="1"/>
        <v>97.773681225184347</v>
      </c>
      <c r="K9" s="15">
        <f t="shared" si="2"/>
        <v>97.693230087596277</v>
      </c>
      <c r="L9" s="63">
        <f>SUM(G9/G26*100)</f>
        <v>5.3990850264911003</v>
      </c>
      <c r="M9" s="63"/>
      <c r="N9" s="16"/>
    </row>
    <row r="10" spans="1:15" ht="18" customHeight="1" x14ac:dyDescent="0.3">
      <c r="A10" s="11" t="s">
        <v>16</v>
      </c>
      <c r="B10" s="12">
        <v>6321</v>
      </c>
      <c r="C10" s="12">
        <v>27988</v>
      </c>
      <c r="D10" s="12">
        <v>7709</v>
      </c>
      <c r="E10" s="12">
        <v>32505</v>
      </c>
      <c r="F10" s="12">
        <v>9106</v>
      </c>
      <c r="G10" s="12">
        <v>37337</v>
      </c>
      <c r="H10" s="14">
        <f t="shared" si="0"/>
        <v>144.05948425881979</v>
      </c>
      <c r="I10" s="15">
        <f t="shared" si="0"/>
        <v>133.40360154351865</v>
      </c>
      <c r="J10" s="15">
        <f t="shared" si="1"/>
        <v>118.12167596315994</v>
      </c>
      <c r="K10" s="15">
        <f t="shared" si="2"/>
        <v>114.86540532225811</v>
      </c>
      <c r="L10" s="63">
        <f>SUM(G10/G26*100)</f>
        <v>4.1937596245755637</v>
      </c>
      <c r="M10" s="63"/>
      <c r="N10" s="16"/>
      <c r="O10" s="18"/>
    </row>
    <row r="11" spans="1:15" ht="18" customHeight="1" x14ac:dyDescent="0.3">
      <c r="A11" s="11" t="s">
        <v>17</v>
      </c>
      <c r="B11" s="12">
        <v>4435</v>
      </c>
      <c r="C11" s="12">
        <v>26844</v>
      </c>
      <c r="D11" s="12">
        <v>4821</v>
      </c>
      <c r="E11" s="12">
        <v>29914</v>
      </c>
      <c r="F11" s="12">
        <v>5472</v>
      </c>
      <c r="G11" s="12">
        <v>34261</v>
      </c>
      <c r="H11" s="14">
        <f t="shared" ref="H11:H26" si="3">SUM(F11/B11*100)</f>
        <v>123.38218714768885</v>
      </c>
      <c r="I11" s="15">
        <f t="shared" ref="I11:I16" si="4">SUM(G11/C10*100)</f>
        <v>122.41317707588965</v>
      </c>
      <c r="J11" s="15">
        <f t="shared" si="1"/>
        <v>113.50342252644678</v>
      </c>
      <c r="K11" s="15">
        <f t="shared" si="2"/>
        <v>114.53165741793141</v>
      </c>
      <c r="L11" s="63">
        <f>SUM(G11/G26*100)</f>
        <v>3.8482577201591823</v>
      </c>
      <c r="M11" s="63"/>
      <c r="N11" s="16"/>
    </row>
    <row r="12" spans="1:15" ht="18" customHeight="1" x14ac:dyDescent="0.3">
      <c r="A12" s="11" t="s">
        <v>18</v>
      </c>
      <c r="B12" s="12">
        <v>1842</v>
      </c>
      <c r="C12" s="12">
        <v>13919</v>
      </c>
      <c r="D12" s="12">
        <v>3106</v>
      </c>
      <c r="E12" s="12">
        <v>22401</v>
      </c>
      <c r="F12" s="12">
        <v>4484</v>
      </c>
      <c r="G12" s="12">
        <v>30658</v>
      </c>
      <c r="H12" s="14">
        <f t="shared" si="3"/>
        <v>243.43105320304019</v>
      </c>
      <c r="I12" s="15">
        <f t="shared" si="4"/>
        <v>114.20801668901804</v>
      </c>
      <c r="J12" s="15">
        <f t="shared" si="1"/>
        <v>144.36574372182872</v>
      </c>
      <c r="K12" s="15">
        <f t="shared" si="2"/>
        <v>136.85996160885674</v>
      </c>
      <c r="L12" s="63">
        <f>SUM(G12/G26*100)</f>
        <v>3.4435622189848578</v>
      </c>
      <c r="M12" s="63"/>
      <c r="N12" s="16"/>
    </row>
    <row r="13" spans="1:15" ht="18" customHeight="1" x14ac:dyDescent="0.3">
      <c r="A13" s="11" t="s">
        <v>19</v>
      </c>
      <c r="B13" s="12">
        <v>3927</v>
      </c>
      <c r="C13" s="12">
        <v>23863</v>
      </c>
      <c r="D13" s="12">
        <v>5098</v>
      </c>
      <c r="E13" s="12">
        <v>29855</v>
      </c>
      <c r="F13" s="12">
        <v>4926</v>
      </c>
      <c r="G13" s="12">
        <v>28516</v>
      </c>
      <c r="H13" s="14">
        <f t="shared" si="3"/>
        <v>125.43926661573721</v>
      </c>
      <c r="I13" s="19">
        <f t="shared" si="4"/>
        <v>204.87103958617718</v>
      </c>
      <c r="J13" s="15">
        <f t="shared" si="1"/>
        <v>96.626127893291496</v>
      </c>
      <c r="K13" s="15">
        <f t="shared" si="2"/>
        <v>95.514989114051247</v>
      </c>
      <c r="L13" s="63">
        <f>SUM(G13/G26*100)</f>
        <v>3.2029688902267663</v>
      </c>
      <c r="M13" s="63"/>
      <c r="N13" s="16"/>
    </row>
    <row r="14" spans="1:15" ht="18" customHeight="1" x14ac:dyDescent="0.3">
      <c r="A14" s="20" t="s">
        <v>20</v>
      </c>
      <c r="B14" s="12">
        <v>4345</v>
      </c>
      <c r="C14" s="12">
        <v>25638</v>
      </c>
      <c r="D14" s="12">
        <v>4882</v>
      </c>
      <c r="E14" s="12">
        <v>26017</v>
      </c>
      <c r="F14" s="12">
        <v>5232</v>
      </c>
      <c r="G14" s="12">
        <v>27897</v>
      </c>
      <c r="H14" s="14">
        <f t="shared" si="3"/>
        <v>120.41426927502876</v>
      </c>
      <c r="I14" s="15">
        <f t="shared" si="4"/>
        <v>116.90483174789424</v>
      </c>
      <c r="J14" s="15">
        <f t="shared" si="1"/>
        <v>107.16919295370751</v>
      </c>
      <c r="K14" s="15">
        <f t="shared" si="2"/>
        <v>107.22604450935927</v>
      </c>
      <c r="L14" s="63">
        <f>SUM(G14/G26*100)</f>
        <v>3.1334416864446664</v>
      </c>
      <c r="M14" s="63"/>
      <c r="N14" s="16"/>
    </row>
    <row r="15" spans="1:15" ht="18" customHeight="1" x14ac:dyDescent="0.3">
      <c r="A15" s="11" t="s">
        <v>21</v>
      </c>
      <c r="B15" s="12">
        <v>3707</v>
      </c>
      <c r="C15" s="12">
        <v>17838</v>
      </c>
      <c r="D15" s="12">
        <v>3549</v>
      </c>
      <c r="E15" s="12">
        <v>17107</v>
      </c>
      <c r="F15" s="12">
        <v>5860</v>
      </c>
      <c r="G15" s="12">
        <v>26032</v>
      </c>
      <c r="H15" s="14">
        <f t="shared" si="3"/>
        <v>158.07930941462098</v>
      </c>
      <c r="I15" s="15">
        <f t="shared" si="4"/>
        <v>101.53678134019815</v>
      </c>
      <c r="J15" s="15">
        <f t="shared" si="1"/>
        <v>165.11693434770359</v>
      </c>
      <c r="K15" s="15">
        <f t="shared" si="2"/>
        <v>152.17162565031859</v>
      </c>
      <c r="L15" s="63">
        <f>SUM(G15/G26*100)</f>
        <v>2.9239615005745261</v>
      </c>
      <c r="M15" s="63"/>
      <c r="N15" s="16"/>
    </row>
    <row r="16" spans="1:15" ht="18" customHeight="1" x14ac:dyDescent="0.3">
      <c r="A16" s="11" t="s">
        <v>22</v>
      </c>
      <c r="B16" s="12">
        <v>3046</v>
      </c>
      <c r="C16" s="12">
        <v>15853</v>
      </c>
      <c r="D16" s="12">
        <v>3535</v>
      </c>
      <c r="E16" s="12">
        <v>16094</v>
      </c>
      <c r="F16" s="12">
        <v>3987</v>
      </c>
      <c r="G16" s="12">
        <v>18549</v>
      </c>
      <c r="H16" s="14">
        <f t="shared" si="3"/>
        <v>130.8929743926461</v>
      </c>
      <c r="I16" s="15">
        <f t="shared" si="4"/>
        <v>103.98587285570132</v>
      </c>
      <c r="J16" s="15">
        <f t="shared" si="1"/>
        <v>112.78642149929279</v>
      </c>
      <c r="K16" s="15">
        <f t="shared" si="2"/>
        <v>115.25413197464893</v>
      </c>
      <c r="L16" s="63">
        <f>SUM(G16/G26*100)</f>
        <v>2.0834573553379259</v>
      </c>
      <c r="M16" s="63"/>
      <c r="N16" s="16"/>
    </row>
    <row r="17" spans="1:14" ht="18" customHeight="1" x14ac:dyDescent="0.3">
      <c r="A17" s="20" t="s">
        <v>23</v>
      </c>
      <c r="B17" s="12">
        <v>1965</v>
      </c>
      <c r="C17" s="12">
        <v>10239</v>
      </c>
      <c r="D17" s="12">
        <v>2749</v>
      </c>
      <c r="E17" s="12">
        <v>14243</v>
      </c>
      <c r="F17" s="12">
        <v>2763</v>
      </c>
      <c r="G17" s="12">
        <v>13618</v>
      </c>
      <c r="H17" s="14">
        <f t="shared" si="3"/>
        <v>140.61068702290075</v>
      </c>
      <c r="I17" s="15">
        <f t="shared" ref="I17:I26" si="5">SUM(G17/C17*100)</f>
        <v>133.00126965523978</v>
      </c>
      <c r="J17" s="15">
        <f t="shared" si="1"/>
        <v>100.50927610040014</v>
      </c>
      <c r="K17" s="15">
        <f t="shared" si="2"/>
        <v>95.611879519764102</v>
      </c>
      <c r="L17" s="63">
        <f>SUM(G17/G26*100)</f>
        <v>1.5295984832062037</v>
      </c>
      <c r="M17" s="63"/>
      <c r="N17" s="16"/>
    </row>
    <row r="18" spans="1:14" ht="18" customHeight="1" x14ac:dyDescent="0.3">
      <c r="A18" s="11" t="s">
        <v>24</v>
      </c>
      <c r="B18" s="12">
        <v>2401</v>
      </c>
      <c r="C18" s="12">
        <v>14351</v>
      </c>
      <c r="D18" s="12">
        <v>1726</v>
      </c>
      <c r="E18" s="12">
        <v>10025</v>
      </c>
      <c r="F18" s="12">
        <v>2061</v>
      </c>
      <c r="G18" s="12">
        <v>12190</v>
      </c>
      <c r="H18" s="14">
        <f t="shared" si="3"/>
        <v>85.839233652644737</v>
      </c>
      <c r="I18" s="15">
        <f t="shared" si="5"/>
        <v>84.941815901330926</v>
      </c>
      <c r="J18" s="19">
        <f t="shared" si="1"/>
        <v>119.40903823870219</v>
      </c>
      <c r="K18" s="15">
        <f t="shared" si="2"/>
        <v>121.59600997506234</v>
      </c>
      <c r="L18" s="63">
        <f>SUM(G18/G26*100)</f>
        <v>1.3692029307008096</v>
      </c>
      <c r="M18" s="63"/>
      <c r="N18" s="16"/>
    </row>
    <row r="19" spans="1:14" ht="18" customHeight="1" x14ac:dyDescent="0.3">
      <c r="A19" s="11" t="s">
        <v>25</v>
      </c>
      <c r="B19" s="12">
        <v>1053</v>
      </c>
      <c r="C19" s="12">
        <v>5862</v>
      </c>
      <c r="D19" s="12">
        <v>1390</v>
      </c>
      <c r="E19" s="12">
        <v>7721</v>
      </c>
      <c r="F19" s="12">
        <v>1745</v>
      </c>
      <c r="G19" s="12">
        <v>9385</v>
      </c>
      <c r="H19" s="14">
        <f t="shared" si="3"/>
        <v>165.71699905033239</v>
      </c>
      <c r="I19" s="15">
        <f t="shared" si="5"/>
        <v>160.09894234049813</v>
      </c>
      <c r="J19" s="15">
        <f t="shared" si="1"/>
        <v>125.53956834532374</v>
      </c>
      <c r="K19" s="15">
        <f t="shared" si="2"/>
        <v>121.55161248542935</v>
      </c>
      <c r="L19" s="63">
        <f>SUM(G19/G26*100)</f>
        <v>1.0541402382794993</v>
      </c>
      <c r="M19" s="63"/>
      <c r="N19" s="16"/>
    </row>
    <row r="20" spans="1:14" ht="18" customHeight="1" x14ac:dyDescent="0.3">
      <c r="A20" s="11" t="s">
        <v>26</v>
      </c>
      <c r="B20" s="12">
        <v>2377</v>
      </c>
      <c r="C20" s="12">
        <v>12103</v>
      </c>
      <c r="D20" s="12">
        <v>1934</v>
      </c>
      <c r="E20" s="12">
        <v>7822</v>
      </c>
      <c r="F20" s="12">
        <v>1706</v>
      </c>
      <c r="G20" s="12">
        <v>7293</v>
      </c>
      <c r="H20" s="14">
        <f t="shared" si="3"/>
        <v>71.771140092553637</v>
      </c>
      <c r="I20" s="15">
        <f t="shared" si="5"/>
        <v>60.257787325456505</v>
      </c>
      <c r="J20" s="15">
        <f t="shared" si="1"/>
        <v>88.210961737331957</v>
      </c>
      <c r="K20" s="15">
        <f t="shared" si="2"/>
        <v>93.237023779084637</v>
      </c>
      <c r="L20" s="63">
        <f>SUM(G20/G26*100)</f>
        <v>0.81916300029540645</v>
      </c>
      <c r="M20" s="63"/>
      <c r="N20" s="16"/>
    </row>
    <row r="21" spans="1:14" ht="18" customHeight="1" x14ac:dyDescent="0.3">
      <c r="A21" s="11" t="s">
        <v>27</v>
      </c>
      <c r="B21" s="12">
        <v>1460</v>
      </c>
      <c r="C21" s="12">
        <v>6764</v>
      </c>
      <c r="D21" s="12">
        <v>1652</v>
      </c>
      <c r="E21" s="12">
        <v>7364</v>
      </c>
      <c r="F21" s="12">
        <v>1523</v>
      </c>
      <c r="G21" s="12">
        <v>6927</v>
      </c>
      <c r="H21" s="14">
        <f t="shared" si="3"/>
        <v>104.31506849315069</v>
      </c>
      <c r="I21" s="15">
        <f t="shared" si="5"/>
        <v>102.40981667652275</v>
      </c>
      <c r="J21" s="15">
        <f t="shared" si="1"/>
        <v>92.191283292978213</v>
      </c>
      <c r="K21" s="15">
        <f t="shared" si="2"/>
        <v>94.065725149375339</v>
      </c>
      <c r="L21" s="63">
        <f>SUM(G21/G26*100)</f>
        <v>0.77805321582973808</v>
      </c>
      <c r="M21" s="63"/>
      <c r="N21" s="16"/>
    </row>
    <row r="22" spans="1:14" ht="18" customHeight="1" x14ac:dyDescent="0.3">
      <c r="A22" s="20" t="s">
        <v>28</v>
      </c>
      <c r="B22" s="12">
        <v>976</v>
      </c>
      <c r="C22" s="12">
        <v>6517</v>
      </c>
      <c r="D22" s="12">
        <v>884</v>
      </c>
      <c r="E22" s="12">
        <v>5876</v>
      </c>
      <c r="F22" s="12">
        <v>1063</v>
      </c>
      <c r="G22" s="12">
        <v>6686</v>
      </c>
      <c r="H22" s="14">
        <f t="shared" si="3"/>
        <v>108.9139344262295</v>
      </c>
      <c r="I22" s="15">
        <f t="shared" si="5"/>
        <v>102.59321773822312</v>
      </c>
      <c r="J22" s="15">
        <f t="shared" si="1"/>
        <v>120.24886877828054</v>
      </c>
      <c r="K22" s="15">
        <f t="shared" si="2"/>
        <v>113.784887678693</v>
      </c>
      <c r="L22" s="63">
        <f>SUM(G22/G26*100)</f>
        <v>0.75098365829906577</v>
      </c>
      <c r="M22" s="63"/>
      <c r="N22" s="16"/>
    </row>
    <row r="23" spans="1:14" ht="18" customHeight="1" x14ac:dyDescent="0.3">
      <c r="A23" s="20" t="s">
        <v>29</v>
      </c>
      <c r="B23" s="12">
        <v>1115</v>
      </c>
      <c r="C23" s="12">
        <v>5454</v>
      </c>
      <c r="D23" s="12">
        <v>1208</v>
      </c>
      <c r="E23" s="12">
        <v>5990</v>
      </c>
      <c r="F23" s="12">
        <v>1499</v>
      </c>
      <c r="G23" s="12">
        <v>6584</v>
      </c>
      <c r="H23" s="14">
        <f t="shared" si="3"/>
        <v>134.43946188340809</v>
      </c>
      <c r="I23" s="15">
        <f t="shared" si="5"/>
        <v>120.7187385405207</v>
      </c>
      <c r="J23" s="15">
        <f t="shared" si="1"/>
        <v>124.08940397350993</v>
      </c>
      <c r="K23" s="15">
        <f t="shared" si="2"/>
        <v>109.91652754590986</v>
      </c>
      <c r="L23" s="63">
        <f>SUM(G23/G26*100)</f>
        <v>0.73952683312010903</v>
      </c>
      <c r="M23" s="63"/>
      <c r="N23" s="16"/>
    </row>
    <row r="24" spans="1:14" ht="18" customHeight="1" x14ac:dyDescent="0.3">
      <c r="A24" s="11" t="s">
        <v>30</v>
      </c>
      <c r="B24" s="12">
        <v>915</v>
      </c>
      <c r="C24" s="12">
        <v>4982</v>
      </c>
      <c r="D24" s="12">
        <v>1424</v>
      </c>
      <c r="E24" s="12">
        <v>7097</v>
      </c>
      <c r="F24" s="12">
        <v>1272</v>
      </c>
      <c r="G24" s="12">
        <v>6147</v>
      </c>
      <c r="H24" s="14">
        <f t="shared" si="3"/>
        <v>139.01639344262296</v>
      </c>
      <c r="I24" s="15">
        <f t="shared" si="5"/>
        <v>123.38418305901244</v>
      </c>
      <c r="J24" s="15">
        <f t="shared" si="1"/>
        <v>89.325842696629209</v>
      </c>
      <c r="K24" s="15">
        <f t="shared" si="2"/>
        <v>86.614062279836546</v>
      </c>
      <c r="L24" s="63">
        <f>SUM(G24/G26*100)</f>
        <v>0.69044219975536314</v>
      </c>
      <c r="M24" s="63"/>
      <c r="N24" s="16"/>
    </row>
    <row r="25" spans="1:14" ht="18" customHeight="1" x14ac:dyDescent="0.3">
      <c r="A25" s="11" t="s">
        <v>31</v>
      </c>
      <c r="B25" s="12">
        <v>12376</v>
      </c>
      <c r="C25" s="12">
        <v>55999</v>
      </c>
      <c r="D25" s="12">
        <v>8680</v>
      </c>
      <c r="E25" s="12">
        <v>42115</v>
      </c>
      <c r="F25" s="12">
        <v>9208</v>
      </c>
      <c r="G25" s="12">
        <v>46892</v>
      </c>
      <c r="H25" s="14">
        <f t="shared" si="3"/>
        <v>74.402068519715584</v>
      </c>
      <c r="I25" s="15">
        <f t="shared" si="5"/>
        <v>83.737209593028453</v>
      </c>
      <c r="J25" s="15">
        <f t="shared" si="1"/>
        <v>106.08294930875577</v>
      </c>
      <c r="K25" s="15">
        <f t="shared" si="2"/>
        <v>111.34275198860264</v>
      </c>
      <c r="L25" s="63">
        <f>SUM(G25/G26*100)</f>
        <v>5.2669945714866575</v>
      </c>
      <c r="M25" s="63"/>
      <c r="N25" s="16"/>
    </row>
    <row r="26" spans="1:14" s="26" customFormat="1" ht="18" customHeight="1" x14ac:dyDescent="0.3">
      <c r="A26" s="11" t="s">
        <v>32</v>
      </c>
      <c r="B26" s="21">
        <f t="shared" ref="B26:G26" si="6">SUM(B5:B25)</f>
        <v>132557</v>
      </c>
      <c r="C26" s="21">
        <f t="shared" si="6"/>
        <v>838744</v>
      </c>
      <c r="D26" s="22">
        <f t="shared" si="6"/>
        <v>137954</v>
      </c>
      <c r="E26" s="22">
        <f t="shared" si="6"/>
        <v>852145</v>
      </c>
      <c r="F26" s="23">
        <f t="shared" si="6"/>
        <v>146243</v>
      </c>
      <c r="G26" s="23">
        <f t="shared" si="6"/>
        <v>890299</v>
      </c>
      <c r="H26" s="24">
        <f t="shared" si="3"/>
        <v>110.32461507125237</v>
      </c>
      <c r="I26" s="25">
        <f t="shared" si="5"/>
        <v>106.14669076619325</v>
      </c>
      <c r="J26" s="25">
        <f t="shared" si="1"/>
        <v>106.00852458065732</v>
      </c>
      <c r="K26" s="25">
        <f t="shared" si="2"/>
        <v>104.47740701406451</v>
      </c>
      <c r="L26" s="64">
        <f>SUM(L5:M25)</f>
        <v>100</v>
      </c>
      <c r="M26" s="64"/>
      <c r="N26" s="16"/>
    </row>
    <row r="27" spans="1:14" x14ac:dyDescent="0.3">
      <c r="A27" s="65"/>
      <c r="B27" s="65"/>
      <c r="C27" s="65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4" x14ac:dyDescent="0.3">
      <c r="A28" s="1" t="s">
        <v>33</v>
      </c>
      <c r="B28" s="1"/>
      <c r="C28" s="1"/>
      <c r="H28" s="17"/>
    </row>
    <row r="29" spans="1:14" x14ac:dyDescent="0.3">
      <c r="C29" s="17"/>
    </row>
    <row r="31" spans="1:14" x14ac:dyDescent="0.3">
      <c r="D31" s="17"/>
      <c r="E31" s="17"/>
      <c r="F31" s="17"/>
      <c r="G31" s="17"/>
    </row>
  </sheetData>
  <mergeCells count="38">
    <mergeCell ref="A1:M1"/>
    <mergeCell ref="B2:C2"/>
    <mergeCell ref="D2:E2"/>
    <mergeCell ref="F2:G2"/>
    <mergeCell ref="H2:I2"/>
    <mergeCell ref="J2:K2"/>
    <mergeCell ref="L2:M2"/>
    <mergeCell ref="L9:M9"/>
    <mergeCell ref="B3:C3"/>
    <mergeCell ref="D3:E3"/>
    <mergeCell ref="F3:G3"/>
    <mergeCell ref="H3:I3"/>
    <mergeCell ref="J3:K3"/>
    <mergeCell ref="L3:M3"/>
    <mergeCell ref="L4:M4"/>
    <mergeCell ref="L5:M5"/>
    <mergeCell ref="L6:M6"/>
    <mergeCell ref="L7:M7"/>
    <mergeCell ref="L8:M8"/>
    <mergeCell ref="L21:M21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A28:C28"/>
    <mergeCell ref="L22:M22"/>
    <mergeCell ref="L23:M23"/>
    <mergeCell ref="L24:M24"/>
    <mergeCell ref="L25:M25"/>
    <mergeCell ref="L26:M26"/>
    <mergeCell ref="A27:C27"/>
  </mergeCells>
  <pageMargins left="0.70000000000000007" right="0.70000000000000007" top="1.045275590551181" bottom="1.045275590551181" header="0.75000000000000011" footer="0.75000000000000011"/>
  <pageSetup paperSize="0" scale="68" fitToWidth="0" fitToHeight="0" pageOrder="overThenDown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8432-81AF-4F0E-8C30-CD9A4CAC7341}">
  <dimension ref="A1:L12"/>
  <sheetViews>
    <sheetView workbookViewId="0">
      <selection activeCell="H19" sqref="H19"/>
    </sheetView>
  </sheetViews>
  <sheetFormatPr defaultRowHeight="14.4" x14ac:dyDescent="0.3"/>
  <cols>
    <col min="1" max="1" width="68.88671875" bestFit="1" customWidth="1"/>
    <col min="2" max="2" width="13.88671875" customWidth="1"/>
    <col min="3" max="5" width="11.6640625" customWidth="1"/>
    <col min="6" max="7" width="11.5546875" customWidth="1"/>
    <col min="8" max="8" width="12.44140625" customWidth="1"/>
    <col min="9" max="9" width="12.88671875" customWidth="1"/>
    <col min="10" max="10" width="12.109375" customWidth="1"/>
    <col min="11" max="11" width="14.33203125" customWidth="1"/>
    <col min="12" max="12" width="18.109375" customWidth="1"/>
    <col min="13" max="13" width="9.109375" customWidth="1"/>
  </cols>
  <sheetData>
    <row r="1" spans="1:12" s="29" customFormat="1" ht="22.35" customHeight="1" x14ac:dyDescent="0.3">
      <c r="A1" s="78" t="s">
        <v>34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2" ht="47.1" customHeight="1" x14ac:dyDescent="0.3">
      <c r="A2" s="2"/>
      <c r="B2" s="72" t="s">
        <v>35</v>
      </c>
      <c r="C2" s="72"/>
      <c r="D2" s="73" t="s">
        <v>36</v>
      </c>
      <c r="E2" s="73"/>
      <c r="F2" s="74" t="s">
        <v>37</v>
      </c>
      <c r="G2" s="74"/>
      <c r="H2" s="72" t="s">
        <v>4</v>
      </c>
      <c r="I2" s="72"/>
      <c r="J2" s="72" t="s">
        <v>38</v>
      </c>
      <c r="K2" s="72"/>
      <c r="L2" s="30" t="s">
        <v>39</v>
      </c>
    </row>
    <row r="3" spans="1:12" ht="10.95" customHeight="1" x14ac:dyDescent="0.3">
      <c r="A3" s="2"/>
      <c r="B3" s="76">
        <v>1</v>
      </c>
      <c r="C3" s="76"/>
      <c r="D3" s="77">
        <v>2</v>
      </c>
      <c r="E3" s="77"/>
      <c r="F3" s="69">
        <v>3</v>
      </c>
      <c r="G3" s="69"/>
      <c r="H3" s="76" t="s">
        <v>7</v>
      </c>
      <c r="I3" s="76"/>
      <c r="J3" s="76" t="s">
        <v>40</v>
      </c>
      <c r="K3" s="76"/>
      <c r="L3" s="31">
        <v>5</v>
      </c>
    </row>
    <row r="4" spans="1:12" ht="30.15" customHeight="1" x14ac:dyDescent="0.3">
      <c r="A4" s="2"/>
      <c r="B4" s="32" t="s">
        <v>9</v>
      </c>
      <c r="C4" s="5" t="s">
        <v>10</v>
      </c>
      <c r="D4" s="8" t="s">
        <v>9</v>
      </c>
      <c r="E4" s="8" t="s">
        <v>10</v>
      </c>
      <c r="F4" s="10" t="s">
        <v>9</v>
      </c>
      <c r="G4" s="33" t="s">
        <v>10</v>
      </c>
      <c r="H4" s="5" t="s">
        <v>9</v>
      </c>
      <c r="I4" s="5" t="s">
        <v>10</v>
      </c>
      <c r="J4" s="5" t="s">
        <v>9</v>
      </c>
      <c r="K4" s="6" t="s">
        <v>10</v>
      </c>
      <c r="L4" s="34"/>
    </row>
    <row r="5" spans="1:12" ht="18" customHeight="1" x14ac:dyDescent="0.3">
      <c r="A5" s="11" t="s">
        <v>41</v>
      </c>
      <c r="B5" s="55">
        <v>16459</v>
      </c>
      <c r="C5" s="55">
        <v>62143</v>
      </c>
      <c r="D5" s="35">
        <v>23391</v>
      </c>
      <c r="E5" s="35">
        <v>107482</v>
      </c>
      <c r="F5" s="35">
        <v>26270</v>
      </c>
      <c r="G5" s="35">
        <v>119302</v>
      </c>
      <c r="H5" s="12">
        <f>F5/B5*100</f>
        <v>159.60872470988517</v>
      </c>
      <c r="I5" s="12">
        <f>SUM(G5/C5*100)</f>
        <v>191.97978855221024</v>
      </c>
      <c r="J5" s="12">
        <f t="shared" ref="J5:K10" si="0">SUM(F5/D5*100)</f>
        <v>112.30815270830661</v>
      </c>
      <c r="K5" s="12">
        <f t="shared" si="0"/>
        <v>110.99719022720083</v>
      </c>
      <c r="L5" s="13">
        <f>SUM(G5/G10*100)</f>
        <v>13.400217230391137</v>
      </c>
    </row>
    <row r="6" spans="1:12" ht="18" customHeight="1" x14ac:dyDescent="0.3">
      <c r="A6" s="11" t="s">
        <v>42</v>
      </c>
      <c r="B6" s="55">
        <v>25714</v>
      </c>
      <c r="C6" s="55">
        <v>126614</v>
      </c>
      <c r="D6" s="35">
        <v>23951</v>
      </c>
      <c r="E6" s="35">
        <v>86085</v>
      </c>
      <c r="F6" s="35">
        <v>23658</v>
      </c>
      <c r="G6" s="35">
        <v>86789</v>
      </c>
      <c r="H6" s="12">
        <f>F6/B6*100</f>
        <v>92.004355603951154</v>
      </c>
      <c r="I6" s="12">
        <f>G6/C6*100</f>
        <v>68.546132339235783</v>
      </c>
      <c r="J6" s="12">
        <f t="shared" si="0"/>
        <v>98.77666903260824</v>
      </c>
      <c r="K6" s="12">
        <f t="shared" si="0"/>
        <v>100.81779636405879</v>
      </c>
      <c r="L6" s="12">
        <f>SUM(G6/G10*100)</f>
        <v>9.748298043690939</v>
      </c>
    </row>
    <row r="7" spans="1:12" ht="18" customHeight="1" x14ac:dyDescent="0.3">
      <c r="A7" s="36" t="s">
        <v>43</v>
      </c>
      <c r="B7" s="55">
        <v>0</v>
      </c>
      <c r="C7" s="55">
        <v>0</v>
      </c>
      <c r="D7" s="37">
        <v>106</v>
      </c>
      <c r="E7" s="37">
        <v>885</v>
      </c>
      <c r="F7" s="37">
        <v>97</v>
      </c>
      <c r="G7" s="37">
        <v>839</v>
      </c>
      <c r="H7" s="12"/>
      <c r="I7" s="12"/>
      <c r="J7" s="12">
        <f t="shared" si="0"/>
        <v>91.509433962264154</v>
      </c>
      <c r="K7" s="12">
        <f t="shared" si="0"/>
        <v>94.802259887005647</v>
      </c>
      <c r="L7" s="12">
        <f>SUM(G7/G10*100)</f>
        <v>9.4238003187693126E-2</v>
      </c>
    </row>
    <row r="8" spans="1:12" ht="18" customHeight="1" x14ac:dyDescent="0.3">
      <c r="A8" s="36" t="s">
        <v>44</v>
      </c>
      <c r="B8" s="55">
        <v>81060</v>
      </c>
      <c r="C8" s="55">
        <v>595732</v>
      </c>
      <c r="D8" s="37">
        <v>82091</v>
      </c>
      <c r="E8" s="37">
        <v>606064</v>
      </c>
      <c r="F8" s="37">
        <v>86751</v>
      </c>
      <c r="G8" s="37">
        <v>626226</v>
      </c>
      <c r="H8" s="12">
        <f t="shared" ref="H8:I10" si="1">SUM(F8/B8*100)</f>
        <v>107.02072538860104</v>
      </c>
      <c r="I8" s="12">
        <f t="shared" si="1"/>
        <v>105.11874467042226</v>
      </c>
      <c r="J8" s="12">
        <f t="shared" si="0"/>
        <v>105.6766271576665</v>
      </c>
      <c r="K8" s="12">
        <f t="shared" si="0"/>
        <v>103.32671137041633</v>
      </c>
      <c r="L8" s="12">
        <f>SUM(G8/G10*100)</f>
        <v>70.338841220758425</v>
      </c>
    </row>
    <row r="9" spans="1:12" ht="15.6" customHeight="1" x14ac:dyDescent="0.3">
      <c r="A9" s="36" t="s">
        <v>45</v>
      </c>
      <c r="B9" s="55">
        <v>9324</v>
      </c>
      <c r="C9" s="55">
        <v>54255</v>
      </c>
      <c r="D9" s="37">
        <v>8415</v>
      </c>
      <c r="E9" s="37">
        <v>51629</v>
      </c>
      <c r="F9" s="37">
        <v>9467</v>
      </c>
      <c r="G9" s="37">
        <v>57143</v>
      </c>
      <c r="H9" s="12">
        <f t="shared" si="1"/>
        <v>101.53367653367653</v>
      </c>
      <c r="I9" s="12">
        <f t="shared" si="1"/>
        <v>105.3230117039904</v>
      </c>
      <c r="J9" s="12">
        <f t="shared" si="0"/>
        <v>112.50148544266192</v>
      </c>
      <c r="K9" s="12">
        <f t="shared" si="0"/>
        <v>110.68004416122722</v>
      </c>
      <c r="L9" s="12">
        <f>SUM(G9/G10*100)</f>
        <v>6.4184055019718089</v>
      </c>
    </row>
    <row r="10" spans="1:12" s="26" customFormat="1" ht="24.75" customHeight="1" x14ac:dyDescent="0.3">
      <c r="A10" s="11" t="s">
        <v>32</v>
      </c>
      <c r="B10" s="56">
        <f t="shared" ref="B10:G10" si="2">SUM(B5:B9)</f>
        <v>132557</v>
      </c>
      <c r="C10" s="57">
        <f t="shared" si="2"/>
        <v>838744</v>
      </c>
      <c r="D10" s="58">
        <f t="shared" si="2"/>
        <v>137954</v>
      </c>
      <c r="E10" s="58">
        <f t="shared" si="2"/>
        <v>852145</v>
      </c>
      <c r="F10" s="59">
        <f t="shared" si="2"/>
        <v>146243</v>
      </c>
      <c r="G10" s="60">
        <f t="shared" si="2"/>
        <v>890299</v>
      </c>
      <c r="H10" s="61">
        <f t="shared" si="1"/>
        <v>110.32461507125237</v>
      </c>
      <c r="I10" s="61">
        <f t="shared" si="1"/>
        <v>106.14669076619325</v>
      </c>
      <c r="J10" s="61">
        <f t="shared" si="0"/>
        <v>106.00852458065732</v>
      </c>
      <c r="K10" s="61">
        <f t="shared" si="0"/>
        <v>104.47740701406451</v>
      </c>
      <c r="L10" s="62">
        <f>SUM(L5:L9)</f>
        <v>100</v>
      </c>
    </row>
    <row r="12" spans="1:12" x14ac:dyDescent="0.3">
      <c r="A12" s="1" t="s">
        <v>33</v>
      </c>
      <c r="B12" s="1"/>
      <c r="C12" s="1"/>
    </row>
  </sheetData>
  <mergeCells count="12">
    <mergeCell ref="A12:C12"/>
    <mergeCell ref="A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</mergeCells>
  <pageMargins left="0.70000000000000007" right="0.70000000000000007" top="1.045275590551181" bottom="1.045275590551181" header="0.75000000000000011" footer="0.75000000000000011"/>
  <pageSetup paperSize="9" scale="71" fitToWidth="0" fitToHeight="0" pageOrder="overThenDown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6CEE-2C10-4C6B-AE11-2E49B3192EC7}">
  <dimension ref="A1:L55"/>
  <sheetViews>
    <sheetView tabSelected="1" topLeftCell="A27" workbookViewId="0">
      <selection activeCell="C61" sqref="C61"/>
    </sheetView>
  </sheetViews>
  <sheetFormatPr defaultRowHeight="14.4" x14ac:dyDescent="0.3"/>
  <cols>
    <col min="1" max="1" width="26" customWidth="1"/>
    <col min="2" max="2" width="13.109375" customWidth="1"/>
    <col min="3" max="3" width="14.44140625" customWidth="1"/>
    <col min="4" max="4" width="12.88671875" customWidth="1"/>
    <col min="5" max="5" width="15" customWidth="1"/>
    <col min="6" max="6" width="14.109375" customWidth="1"/>
    <col min="7" max="7" width="15" customWidth="1"/>
    <col min="8" max="8" width="12.109375" customWidth="1"/>
    <col min="9" max="10" width="12.5546875" customWidth="1"/>
    <col min="11" max="11" width="12.109375" customWidth="1"/>
    <col min="12" max="12" width="25.6640625" customWidth="1"/>
    <col min="13" max="13" width="9.109375" customWidth="1"/>
    <col min="14" max="14" width="27.109375" customWidth="1"/>
    <col min="15" max="15" width="9.109375" customWidth="1"/>
  </cols>
  <sheetData>
    <row r="1" spans="1:12" ht="22.35" customHeight="1" x14ac:dyDescent="0.3">
      <c r="A1" s="71" t="s">
        <v>46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2" ht="54" customHeight="1" x14ac:dyDescent="0.3">
      <c r="A2" s="39"/>
      <c r="B2" s="84" t="s">
        <v>47</v>
      </c>
      <c r="C2" s="84"/>
      <c r="D2" s="80" t="s">
        <v>36</v>
      </c>
      <c r="E2" s="80"/>
      <c r="F2" s="74" t="s">
        <v>48</v>
      </c>
      <c r="G2" s="74"/>
      <c r="H2" s="72" t="s">
        <v>49</v>
      </c>
      <c r="I2" s="72"/>
      <c r="J2" s="85" t="s">
        <v>50</v>
      </c>
      <c r="K2" s="85"/>
      <c r="L2" s="30" t="s">
        <v>39</v>
      </c>
    </row>
    <row r="3" spans="1:12" ht="14.25" customHeight="1" x14ac:dyDescent="0.3">
      <c r="A3" s="2"/>
      <c r="B3" s="82">
        <v>1</v>
      </c>
      <c r="C3" s="82"/>
      <c r="D3" s="83">
        <v>2</v>
      </c>
      <c r="E3" s="83"/>
      <c r="F3" s="69">
        <v>3</v>
      </c>
      <c r="G3" s="69"/>
      <c r="H3" s="76" t="s">
        <v>7</v>
      </c>
      <c r="I3" s="76"/>
      <c r="J3" s="67" t="s">
        <v>8</v>
      </c>
      <c r="K3" s="67"/>
      <c r="L3" s="31">
        <v>6</v>
      </c>
    </row>
    <row r="4" spans="1:12" ht="25.2" customHeight="1" x14ac:dyDescent="0.3">
      <c r="A4" s="2"/>
      <c r="B4" s="5" t="s">
        <v>9</v>
      </c>
      <c r="C4" s="5" t="s">
        <v>10</v>
      </c>
      <c r="D4" s="40" t="s">
        <v>9</v>
      </c>
      <c r="E4" s="40" t="s">
        <v>10</v>
      </c>
      <c r="F4" s="10" t="s">
        <v>9</v>
      </c>
      <c r="G4" s="10" t="s">
        <v>10</v>
      </c>
      <c r="H4" s="5" t="s">
        <v>9</v>
      </c>
      <c r="I4" s="6" t="s">
        <v>10</v>
      </c>
      <c r="J4" s="41" t="s">
        <v>9</v>
      </c>
      <c r="K4" s="42" t="s">
        <v>10</v>
      </c>
      <c r="L4" s="34"/>
    </row>
    <row r="5" spans="1:12" ht="18" customHeight="1" x14ac:dyDescent="0.3">
      <c r="A5" s="2" t="s">
        <v>51</v>
      </c>
      <c r="B5" s="12">
        <v>219</v>
      </c>
      <c r="C5" s="12">
        <v>2208</v>
      </c>
      <c r="D5" s="12">
        <v>485</v>
      </c>
      <c r="E5" s="12">
        <v>4415</v>
      </c>
      <c r="F5" s="12">
        <v>548</v>
      </c>
      <c r="G5" s="12">
        <v>4745</v>
      </c>
      <c r="H5" s="12">
        <f t="shared" ref="H5:H24" si="0">SUM(F5/B5*100)</f>
        <v>250.22831050228311</v>
      </c>
      <c r="I5" s="35">
        <f t="shared" ref="I5:I24" si="1">SUM(G5/C5*100)</f>
        <v>214.90036231884056</v>
      </c>
      <c r="J5" s="43">
        <f t="shared" ref="J5:J36" si="2">SUM(F5/D5*100)</f>
        <v>112.98969072164948</v>
      </c>
      <c r="K5" s="43">
        <f t="shared" ref="K5:K36" si="3">SUM(G5/E5*100)</f>
        <v>107.47451868629672</v>
      </c>
      <c r="L5" s="12">
        <f>SUM(G5/G36*100)</f>
        <v>0.53296701445244798</v>
      </c>
    </row>
    <row r="6" spans="1:12" ht="21.6" customHeight="1" x14ac:dyDescent="0.3">
      <c r="A6" s="2" t="s">
        <v>52</v>
      </c>
      <c r="B6" s="12">
        <v>1351</v>
      </c>
      <c r="C6" s="12">
        <v>10165</v>
      </c>
      <c r="D6" s="12">
        <v>1612</v>
      </c>
      <c r="E6" s="12">
        <v>11469</v>
      </c>
      <c r="F6" s="12">
        <v>1804</v>
      </c>
      <c r="G6" s="12">
        <v>12557</v>
      </c>
      <c r="H6" s="12">
        <f t="shared" si="0"/>
        <v>133.53071798667654</v>
      </c>
      <c r="I6" s="35">
        <f t="shared" si="1"/>
        <v>123.53172651254305</v>
      </c>
      <c r="J6" s="43">
        <f t="shared" si="2"/>
        <v>111.91066997518611</v>
      </c>
      <c r="K6" s="43">
        <f t="shared" si="3"/>
        <v>109.48644171244224</v>
      </c>
      <c r="L6" s="12">
        <f>SUM(G6/G36*100)</f>
        <v>1.4104250369819578</v>
      </c>
    </row>
    <row r="7" spans="1:12" ht="21.6" customHeight="1" x14ac:dyDescent="0.3">
      <c r="A7" s="2" t="s">
        <v>53</v>
      </c>
      <c r="B7" s="12">
        <v>4198</v>
      </c>
      <c r="C7" s="12">
        <v>33240</v>
      </c>
      <c r="D7" s="12">
        <v>3687</v>
      </c>
      <c r="E7" s="12">
        <v>27244</v>
      </c>
      <c r="F7" s="12">
        <v>4353</v>
      </c>
      <c r="G7" s="12">
        <v>31938</v>
      </c>
      <c r="H7" s="12">
        <f t="shared" si="0"/>
        <v>103.69223439733206</v>
      </c>
      <c r="I7" s="35">
        <f t="shared" si="1"/>
        <v>96.08303249097473</v>
      </c>
      <c r="J7" s="43">
        <f t="shared" si="2"/>
        <v>118.06346623270952</v>
      </c>
      <c r="K7" s="43">
        <f t="shared" si="3"/>
        <v>117.22948172074585</v>
      </c>
      <c r="L7" s="12">
        <f>SUM(G7/G36*100)</f>
        <v>3.5873341427992167</v>
      </c>
    </row>
    <row r="8" spans="1:12" ht="21.6" customHeight="1" x14ac:dyDescent="0.3">
      <c r="A8" s="2" t="s">
        <v>54</v>
      </c>
      <c r="B8" s="12">
        <v>360</v>
      </c>
      <c r="C8" s="12">
        <v>2858</v>
      </c>
      <c r="D8" s="12">
        <v>372</v>
      </c>
      <c r="E8" s="12">
        <v>3071</v>
      </c>
      <c r="F8" s="12">
        <v>333</v>
      </c>
      <c r="G8" s="12">
        <v>2608</v>
      </c>
      <c r="H8" s="12">
        <f t="shared" si="0"/>
        <v>92.5</v>
      </c>
      <c r="I8" s="35">
        <f t="shared" si="1"/>
        <v>91.25262421273618</v>
      </c>
      <c r="J8" s="43">
        <f t="shared" si="2"/>
        <v>89.516129032258064</v>
      </c>
      <c r="K8" s="43">
        <f t="shared" si="3"/>
        <v>84.923477694562038</v>
      </c>
      <c r="L8" s="12">
        <f>SUM(G8/G36*100)</f>
        <v>0.29293529477175645</v>
      </c>
    </row>
    <row r="9" spans="1:12" ht="21.6" customHeight="1" x14ac:dyDescent="0.3">
      <c r="A9" s="2" t="s">
        <v>55</v>
      </c>
      <c r="B9" s="12">
        <v>57</v>
      </c>
      <c r="C9" s="12">
        <v>451</v>
      </c>
      <c r="D9" s="12">
        <v>96</v>
      </c>
      <c r="E9" s="12">
        <v>849</v>
      </c>
      <c r="F9" s="12">
        <v>79</v>
      </c>
      <c r="G9" s="12">
        <v>583</v>
      </c>
      <c r="H9" s="12">
        <f t="shared" si="0"/>
        <v>138.59649122807019</v>
      </c>
      <c r="I9" s="35">
        <f t="shared" si="1"/>
        <v>129.26829268292684</v>
      </c>
      <c r="J9" s="43">
        <f t="shared" si="2"/>
        <v>82.291666666666657</v>
      </c>
      <c r="K9" s="43">
        <f t="shared" si="3"/>
        <v>68.669022379269734</v>
      </c>
      <c r="L9" s="12">
        <f>SUM(G9/G36*100)</f>
        <v>6.5483618424821324E-2</v>
      </c>
    </row>
    <row r="10" spans="1:12" ht="21.6" customHeight="1" x14ac:dyDescent="0.3">
      <c r="A10" s="2" t="s">
        <v>56</v>
      </c>
      <c r="B10" s="12">
        <v>59</v>
      </c>
      <c r="C10" s="12">
        <v>562</v>
      </c>
      <c r="D10" s="12">
        <v>83</v>
      </c>
      <c r="E10" s="12">
        <v>739</v>
      </c>
      <c r="F10" s="12">
        <v>126</v>
      </c>
      <c r="G10" s="12">
        <v>1202</v>
      </c>
      <c r="H10" s="12">
        <f t="shared" si="0"/>
        <v>213.55932203389833</v>
      </c>
      <c r="I10" s="35">
        <f t="shared" si="1"/>
        <v>213.87900355871886</v>
      </c>
      <c r="J10" s="43">
        <f t="shared" si="2"/>
        <v>151.80722891566265</v>
      </c>
      <c r="K10" s="43">
        <f t="shared" si="3"/>
        <v>162.65223274695535</v>
      </c>
      <c r="L10" s="12">
        <f>SUM(G10/G36*100)</f>
        <v>0.13501082220692151</v>
      </c>
    </row>
    <row r="11" spans="1:12" ht="21.6" customHeight="1" x14ac:dyDescent="0.3">
      <c r="A11" s="2" t="s">
        <v>57</v>
      </c>
      <c r="B11" s="12">
        <v>1516</v>
      </c>
      <c r="C11" s="12">
        <v>13110</v>
      </c>
      <c r="D11" s="12">
        <v>2137</v>
      </c>
      <c r="E11" s="12">
        <v>17685</v>
      </c>
      <c r="F11" s="12">
        <v>2362</v>
      </c>
      <c r="G11" s="12">
        <v>18628</v>
      </c>
      <c r="H11" s="12">
        <f t="shared" si="0"/>
        <v>155.8047493403694</v>
      </c>
      <c r="I11" s="35">
        <f t="shared" si="1"/>
        <v>142.09000762776506</v>
      </c>
      <c r="J11" s="43">
        <f t="shared" si="2"/>
        <v>110.52877866167525</v>
      </c>
      <c r="K11" s="43">
        <f t="shared" si="3"/>
        <v>105.33220243143909</v>
      </c>
      <c r="L11" s="44">
        <f>SUM(G11/G36*100)</f>
        <v>2.0923307787608434</v>
      </c>
    </row>
    <row r="12" spans="1:12" ht="21.6" customHeight="1" x14ac:dyDescent="0.3">
      <c r="A12" s="2" t="s">
        <v>58</v>
      </c>
      <c r="B12" s="12">
        <v>38</v>
      </c>
      <c r="C12" s="12">
        <v>239</v>
      </c>
      <c r="D12" s="12">
        <v>13</v>
      </c>
      <c r="E12" s="12">
        <v>155</v>
      </c>
      <c r="F12" s="12">
        <v>25</v>
      </c>
      <c r="G12" s="12">
        <v>223</v>
      </c>
      <c r="H12" s="12">
        <f t="shared" si="0"/>
        <v>65.789473684210535</v>
      </c>
      <c r="I12" s="35">
        <f t="shared" si="1"/>
        <v>93.305439330543933</v>
      </c>
      <c r="J12" s="43">
        <f t="shared" si="2"/>
        <v>192.30769230769232</v>
      </c>
      <c r="K12" s="43">
        <f t="shared" si="3"/>
        <v>143.87096774193549</v>
      </c>
      <c r="L12" s="28">
        <f>SUM(G12/G36*100)</f>
        <v>2.5047764852032858E-2</v>
      </c>
    </row>
    <row r="13" spans="1:12" ht="21.6" customHeight="1" x14ac:dyDescent="0.3">
      <c r="A13" s="2" t="s">
        <v>59</v>
      </c>
      <c r="B13" s="12">
        <v>302</v>
      </c>
      <c r="C13" s="12">
        <v>2495</v>
      </c>
      <c r="D13" s="12">
        <v>430</v>
      </c>
      <c r="E13" s="12">
        <v>3442</v>
      </c>
      <c r="F13" s="12">
        <v>506</v>
      </c>
      <c r="G13" s="12">
        <v>3811</v>
      </c>
      <c r="H13" s="12">
        <f t="shared" si="0"/>
        <v>167.54966887417217</v>
      </c>
      <c r="I13" s="35">
        <f t="shared" si="1"/>
        <v>152.74549098196394</v>
      </c>
      <c r="J13" s="43">
        <f t="shared" si="2"/>
        <v>117.67441860465115</v>
      </c>
      <c r="K13" s="43">
        <f t="shared" si="3"/>
        <v>110.72051133062173</v>
      </c>
      <c r="L13" s="28">
        <f>SUM(G13/G36*100)</f>
        <v>0.42805843879415795</v>
      </c>
    </row>
    <row r="14" spans="1:12" ht="21.6" customHeight="1" x14ac:dyDescent="0.3">
      <c r="A14" s="2" t="s">
        <v>60</v>
      </c>
      <c r="B14" s="12">
        <v>394</v>
      </c>
      <c r="C14" s="12">
        <v>3185</v>
      </c>
      <c r="D14" s="12">
        <v>560</v>
      </c>
      <c r="E14" s="12">
        <v>4728</v>
      </c>
      <c r="F14" s="12">
        <v>591</v>
      </c>
      <c r="G14" s="12">
        <v>5422</v>
      </c>
      <c r="H14" s="12">
        <f t="shared" si="0"/>
        <v>150</v>
      </c>
      <c r="I14" s="35">
        <f t="shared" si="1"/>
        <v>170.23547880690737</v>
      </c>
      <c r="J14" s="43">
        <f t="shared" si="2"/>
        <v>105.53571428571429</v>
      </c>
      <c r="K14" s="43">
        <f t="shared" si="3"/>
        <v>114.67851099830794</v>
      </c>
      <c r="L14" s="28">
        <f>SUM(G14/G36*100)</f>
        <v>0.60900888353238636</v>
      </c>
    </row>
    <row r="15" spans="1:12" ht="21.6" customHeight="1" x14ac:dyDescent="0.3">
      <c r="A15" s="2" t="s">
        <v>61</v>
      </c>
      <c r="B15" s="12">
        <v>12337</v>
      </c>
      <c r="C15" s="12">
        <v>77473</v>
      </c>
      <c r="D15" s="12">
        <v>26492</v>
      </c>
      <c r="E15" s="12">
        <v>139103</v>
      </c>
      <c r="F15" s="12">
        <v>29418</v>
      </c>
      <c r="G15" s="12">
        <v>152737</v>
      </c>
      <c r="H15" s="12">
        <f t="shared" si="0"/>
        <v>238.45343276323257</v>
      </c>
      <c r="I15" s="35">
        <f t="shared" si="1"/>
        <v>197.14868405767169</v>
      </c>
      <c r="J15" s="43">
        <f t="shared" si="2"/>
        <v>111.04484372640798</v>
      </c>
      <c r="K15" s="43">
        <f t="shared" si="3"/>
        <v>109.80137020768782</v>
      </c>
      <c r="L15" s="28">
        <f>SUM(G15/G36*100)</f>
        <v>17.155697130963869</v>
      </c>
    </row>
    <row r="16" spans="1:12" ht="21.6" customHeight="1" x14ac:dyDescent="0.3">
      <c r="A16" s="2" t="s">
        <v>62</v>
      </c>
      <c r="B16" s="12">
        <v>5458</v>
      </c>
      <c r="C16" s="12">
        <v>40779</v>
      </c>
      <c r="D16" s="12">
        <v>4980</v>
      </c>
      <c r="E16" s="12">
        <v>36167</v>
      </c>
      <c r="F16" s="12">
        <v>5122</v>
      </c>
      <c r="G16" s="12">
        <v>36760</v>
      </c>
      <c r="H16" s="12">
        <f t="shared" si="0"/>
        <v>93.843898864052761</v>
      </c>
      <c r="I16" s="35">
        <f t="shared" si="1"/>
        <v>90.144437087716724</v>
      </c>
      <c r="J16" s="43">
        <f t="shared" si="2"/>
        <v>102.85140562248995</v>
      </c>
      <c r="K16" s="43">
        <f t="shared" si="3"/>
        <v>101.63961622473525</v>
      </c>
      <c r="L16" s="28">
        <f>SUM(G16/G36*100)</f>
        <v>4.1289499370436227</v>
      </c>
    </row>
    <row r="17" spans="1:12" ht="21.6" customHeight="1" x14ac:dyDescent="0.3">
      <c r="A17" s="2" t="s">
        <v>63</v>
      </c>
      <c r="B17" s="12">
        <v>11245</v>
      </c>
      <c r="C17" s="12">
        <v>84741</v>
      </c>
      <c r="D17" s="12">
        <v>11181</v>
      </c>
      <c r="E17" s="12">
        <v>83648</v>
      </c>
      <c r="F17" s="12">
        <v>12583</v>
      </c>
      <c r="G17" s="12">
        <v>87824</v>
      </c>
      <c r="H17" s="12">
        <f t="shared" si="0"/>
        <v>111.89862160960426</v>
      </c>
      <c r="I17" s="35">
        <f t="shared" si="1"/>
        <v>103.63814446371886</v>
      </c>
      <c r="J17" s="43">
        <f t="shared" si="2"/>
        <v>112.53912887934889</v>
      </c>
      <c r="K17" s="43">
        <f t="shared" si="3"/>
        <v>104.99234889058913</v>
      </c>
      <c r="L17" s="28">
        <f>SUM(G17/G36*100)</f>
        <v>9.8645511227127081</v>
      </c>
    </row>
    <row r="18" spans="1:12" ht="21.6" customHeight="1" x14ac:dyDescent="0.3">
      <c r="A18" s="2" t="s">
        <v>64</v>
      </c>
      <c r="B18" s="12">
        <v>636</v>
      </c>
      <c r="C18" s="12">
        <v>5364</v>
      </c>
      <c r="D18" s="12">
        <v>858</v>
      </c>
      <c r="E18" s="12">
        <v>7065</v>
      </c>
      <c r="F18" s="12">
        <v>850</v>
      </c>
      <c r="G18" s="12">
        <v>6733</v>
      </c>
      <c r="H18" s="12">
        <f t="shared" si="0"/>
        <v>133.64779874213838</v>
      </c>
      <c r="I18" s="35">
        <f t="shared" si="1"/>
        <v>125.52199850857568</v>
      </c>
      <c r="J18" s="43">
        <f t="shared" si="2"/>
        <v>99.067599067599062</v>
      </c>
      <c r="K18" s="43">
        <f t="shared" si="3"/>
        <v>95.300778485491861</v>
      </c>
      <c r="L18" s="28">
        <f>SUM(G18/G36*100)</f>
        <v>0.75626278362662436</v>
      </c>
    </row>
    <row r="19" spans="1:12" ht="21.6" customHeight="1" x14ac:dyDescent="0.3">
      <c r="A19" s="2" t="s">
        <v>65</v>
      </c>
      <c r="B19" s="12">
        <v>89</v>
      </c>
      <c r="C19" s="12">
        <v>795</v>
      </c>
      <c r="D19" s="12">
        <v>80</v>
      </c>
      <c r="E19" s="12">
        <v>763</v>
      </c>
      <c r="F19" s="12">
        <v>71</v>
      </c>
      <c r="G19" s="12">
        <v>598</v>
      </c>
      <c r="H19" s="12">
        <f t="shared" si="0"/>
        <v>79.775280898876403</v>
      </c>
      <c r="I19" s="35">
        <f t="shared" si="1"/>
        <v>75.220125786163521</v>
      </c>
      <c r="J19" s="43">
        <f t="shared" si="2"/>
        <v>88.75</v>
      </c>
      <c r="K19" s="43">
        <f t="shared" si="3"/>
        <v>78.374836173001299</v>
      </c>
      <c r="L19" s="28">
        <f>SUM(G19/G36*100)</f>
        <v>6.7168445657020848E-2</v>
      </c>
    </row>
    <row r="20" spans="1:12" ht="21.6" customHeight="1" x14ac:dyDescent="0.3">
      <c r="A20" s="2" t="s">
        <v>66</v>
      </c>
      <c r="B20" s="12">
        <v>69829</v>
      </c>
      <c r="C20" s="12">
        <v>376382</v>
      </c>
      <c r="D20" s="12">
        <v>59905</v>
      </c>
      <c r="E20" s="12">
        <v>320844</v>
      </c>
      <c r="F20" s="12">
        <v>61537</v>
      </c>
      <c r="G20" s="12">
        <v>333293</v>
      </c>
      <c r="H20" s="12">
        <f t="shared" si="0"/>
        <v>88.125277463518032</v>
      </c>
      <c r="I20" s="35">
        <f t="shared" si="1"/>
        <v>88.551790468194554</v>
      </c>
      <c r="J20" s="43">
        <f t="shared" si="2"/>
        <v>102.72431349636926</v>
      </c>
      <c r="K20" s="43">
        <f t="shared" si="3"/>
        <v>103.88007879218561</v>
      </c>
      <c r="L20" s="28">
        <f>SUM(G20/G36*100)</f>
        <v>37.43607484676496</v>
      </c>
    </row>
    <row r="21" spans="1:12" ht="21.6" customHeight="1" x14ac:dyDescent="0.3">
      <c r="A21" s="2" t="s">
        <v>67</v>
      </c>
      <c r="B21" s="12">
        <v>340</v>
      </c>
      <c r="C21" s="12">
        <v>2775</v>
      </c>
      <c r="D21" s="12">
        <v>333</v>
      </c>
      <c r="E21" s="12">
        <v>3281</v>
      </c>
      <c r="F21" s="12">
        <v>354</v>
      </c>
      <c r="G21" s="12">
        <v>3078</v>
      </c>
      <c r="H21" s="12">
        <f t="shared" si="0"/>
        <v>104.11764705882354</v>
      </c>
      <c r="I21" s="35">
        <f t="shared" si="1"/>
        <v>110.91891891891892</v>
      </c>
      <c r="J21" s="43">
        <f t="shared" si="2"/>
        <v>106.30630630630631</v>
      </c>
      <c r="K21" s="43">
        <f t="shared" si="3"/>
        <v>93.812861932337697</v>
      </c>
      <c r="L21" s="28">
        <f>SUM(G21/G36*100)</f>
        <v>0.34572654804734138</v>
      </c>
    </row>
    <row r="22" spans="1:12" ht="21.6" customHeight="1" x14ac:dyDescent="0.3">
      <c r="A22" s="2" t="s">
        <v>68</v>
      </c>
      <c r="B22" s="12">
        <v>7835</v>
      </c>
      <c r="C22" s="12">
        <v>61848</v>
      </c>
      <c r="D22" s="12">
        <v>7670</v>
      </c>
      <c r="E22" s="12">
        <v>61089</v>
      </c>
      <c r="F22" s="12">
        <v>7395</v>
      </c>
      <c r="G22" s="12">
        <v>57748</v>
      </c>
      <c r="H22" s="12">
        <f t="shared" si="0"/>
        <v>94.384173580089353</v>
      </c>
      <c r="I22" s="35">
        <f t="shared" si="1"/>
        <v>93.370844651403445</v>
      </c>
      <c r="J22" s="43">
        <f t="shared" si="2"/>
        <v>96.414602346805736</v>
      </c>
      <c r="K22" s="43">
        <f t="shared" si="3"/>
        <v>94.530930282047507</v>
      </c>
      <c r="L22" s="28">
        <f>SUM(G22/G36*100)</f>
        <v>6.4863602003371907</v>
      </c>
    </row>
    <row r="23" spans="1:12" ht="21.6" customHeight="1" x14ac:dyDescent="0.3">
      <c r="A23" s="2" t="s">
        <v>69</v>
      </c>
      <c r="B23" s="12">
        <v>372</v>
      </c>
      <c r="C23" s="12">
        <v>3001</v>
      </c>
      <c r="D23" s="12">
        <v>377</v>
      </c>
      <c r="E23" s="12">
        <v>2935</v>
      </c>
      <c r="F23" s="12">
        <v>443</v>
      </c>
      <c r="G23" s="12">
        <v>3094</v>
      </c>
      <c r="H23" s="12">
        <f t="shared" si="0"/>
        <v>119.08602150537635</v>
      </c>
      <c r="I23" s="35">
        <f t="shared" si="1"/>
        <v>103.09896701099635</v>
      </c>
      <c r="J23" s="43">
        <f t="shared" si="2"/>
        <v>117.50663129973475</v>
      </c>
      <c r="K23" s="43">
        <f t="shared" si="3"/>
        <v>105.41737649063032</v>
      </c>
      <c r="L23" s="28">
        <f>SUM(G23/G36*100)</f>
        <v>0.34752369709502084</v>
      </c>
    </row>
    <row r="24" spans="1:12" ht="21.6" customHeight="1" x14ac:dyDescent="0.3">
      <c r="A24" s="2" t="s">
        <v>70</v>
      </c>
      <c r="B24" s="12">
        <v>63</v>
      </c>
      <c r="C24" s="12">
        <v>527</v>
      </c>
      <c r="D24" s="12">
        <v>68</v>
      </c>
      <c r="E24" s="12">
        <v>411</v>
      </c>
      <c r="F24" s="12">
        <v>105</v>
      </c>
      <c r="G24" s="12">
        <v>844</v>
      </c>
      <c r="H24" s="12">
        <f t="shared" si="0"/>
        <v>166.66666666666669</v>
      </c>
      <c r="I24" s="35">
        <f t="shared" si="1"/>
        <v>160.15180265654649</v>
      </c>
      <c r="J24" s="43">
        <f t="shared" si="2"/>
        <v>154.41176470588235</v>
      </c>
      <c r="K24" s="43">
        <f t="shared" si="3"/>
        <v>205.35279805352801</v>
      </c>
      <c r="L24" s="28">
        <f>SUM(G24/G36*100)</f>
        <v>9.4799612265092967E-2</v>
      </c>
    </row>
    <row r="25" spans="1:12" ht="21.6" customHeight="1" x14ac:dyDescent="0.3">
      <c r="A25" s="2" t="s">
        <v>71</v>
      </c>
      <c r="B25" s="12">
        <v>0</v>
      </c>
      <c r="C25" s="12">
        <v>0</v>
      </c>
      <c r="D25" s="12">
        <v>5</v>
      </c>
      <c r="E25" s="12">
        <v>55</v>
      </c>
      <c r="F25" s="12">
        <v>14</v>
      </c>
      <c r="G25" s="12">
        <v>120</v>
      </c>
      <c r="H25" s="12"/>
      <c r="I25" s="35"/>
      <c r="J25" s="43">
        <f t="shared" si="2"/>
        <v>280</v>
      </c>
      <c r="K25" s="43">
        <f t="shared" si="3"/>
        <v>218.18181818181816</v>
      </c>
      <c r="L25" s="28">
        <f>SUM(G25/G36*100)</f>
        <v>1.3478617857596156E-2</v>
      </c>
    </row>
    <row r="26" spans="1:12" ht="21.6" customHeight="1" x14ac:dyDescent="0.3">
      <c r="A26" s="2" t="s">
        <v>72</v>
      </c>
      <c r="B26" s="12">
        <v>226</v>
      </c>
      <c r="C26" s="12">
        <v>1775</v>
      </c>
      <c r="D26" s="12">
        <v>283</v>
      </c>
      <c r="E26" s="12">
        <v>1831</v>
      </c>
      <c r="F26" s="12">
        <v>302</v>
      </c>
      <c r="G26" s="12">
        <v>2242</v>
      </c>
      <c r="H26" s="12">
        <f t="shared" ref="H26:H36" si="4">SUM(F26/B26*100)</f>
        <v>133.6283185840708</v>
      </c>
      <c r="I26" s="35">
        <f t="shared" ref="I26:I36" si="5">SUM(G26/C26*100)</f>
        <v>126.30985915492958</v>
      </c>
      <c r="J26" s="43">
        <f t="shared" si="2"/>
        <v>106.71378091872792</v>
      </c>
      <c r="K26" s="43">
        <f t="shared" si="3"/>
        <v>122.44675040961224</v>
      </c>
      <c r="L26" s="28">
        <f>SUM(G26/G36*100)</f>
        <v>0.25182551030608818</v>
      </c>
    </row>
    <row r="27" spans="1:12" ht="21.6" customHeight="1" x14ac:dyDescent="0.3">
      <c r="A27" s="2" t="s">
        <v>73</v>
      </c>
      <c r="B27" s="12">
        <v>394</v>
      </c>
      <c r="C27" s="12">
        <v>3088</v>
      </c>
      <c r="D27" s="12">
        <v>594</v>
      </c>
      <c r="E27" s="12">
        <v>4470</v>
      </c>
      <c r="F27" s="12">
        <v>588</v>
      </c>
      <c r="G27" s="12">
        <v>4246</v>
      </c>
      <c r="H27" s="12">
        <f t="shared" si="4"/>
        <v>149.23857868020306</v>
      </c>
      <c r="I27" s="35">
        <f t="shared" si="5"/>
        <v>137.5</v>
      </c>
      <c r="J27" s="43">
        <f t="shared" si="2"/>
        <v>98.98989898989899</v>
      </c>
      <c r="K27" s="43">
        <f t="shared" si="3"/>
        <v>94.988814317673373</v>
      </c>
      <c r="L27" s="28">
        <f>SUM(G27/G36*100)</f>
        <v>0.47691842852794397</v>
      </c>
    </row>
    <row r="28" spans="1:12" ht="21.6" customHeight="1" x14ac:dyDescent="0.3">
      <c r="A28" s="2" t="s">
        <v>74</v>
      </c>
      <c r="B28" s="12">
        <v>202</v>
      </c>
      <c r="C28" s="12">
        <v>1660</v>
      </c>
      <c r="D28" s="12">
        <v>148</v>
      </c>
      <c r="E28" s="12">
        <v>987</v>
      </c>
      <c r="F28" s="12">
        <v>241</v>
      </c>
      <c r="G28" s="12">
        <v>1375</v>
      </c>
      <c r="H28" s="12">
        <f t="shared" si="4"/>
        <v>119.3069306930693</v>
      </c>
      <c r="I28" s="35">
        <f t="shared" si="5"/>
        <v>82.831325301204814</v>
      </c>
      <c r="J28" s="43">
        <f t="shared" si="2"/>
        <v>162.83783783783784</v>
      </c>
      <c r="K28" s="43">
        <f t="shared" si="3"/>
        <v>139.31104356636271</v>
      </c>
      <c r="L28" s="28">
        <f>SUM(G28/G36*100)</f>
        <v>0.15444249628495596</v>
      </c>
    </row>
    <row r="29" spans="1:12" ht="21.6" customHeight="1" x14ac:dyDescent="0.3">
      <c r="A29" s="2" t="s">
        <v>75</v>
      </c>
      <c r="B29" s="12">
        <v>213</v>
      </c>
      <c r="C29" s="12">
        <v>1248</v>
      </c>
      <c r="D29" s="12">
        <v>123</v>
      </c>
      <c r="E29" s="12">
        <v>1182</v>
      </c>
      <c r="F29" s="12">
        <v>204</v>
      </c>
      <c r="G29" s="12">
        <v>1414</v>
      </c>
      <c r="H29" s="12">
        <f t="shared" si="4"/>
        <v>95.774647887323937</v>
      </c>
      <c r="I29" s="35">
        <f t="shared" si="5"/>
        <v>113.30128205128204</v>
      </c>
      <c r="J29" s="43">
        <f t="shared" si="2"/>
        <v>165.85365853658536</v>
      </c>
      <c r="K29" s="43">
        <f t="shared" si="3"/>
        <v>119.62774957698817</v>
      </c>
      <c r="L29" s="28">
        <f>SUM(G29/G36*100)</f>
        <v>0.1588230470886747</v>
      </c>
    </row>
    <row r="30" spans="1:12" ht="21.6" customHeight="1" x14ac:dyDescent="0.3">
      <c r="A30" s="2" t="s">
        <v>76</v>
      </c>
      <c r="B30" s="12">
        <v>13357</v>
      </c>
      <c r="C30" s="12">
        <v>97251</v>
      </c>
      <c r="D30" s="12">
        <v>13065</v>
      </c>
      <c r="E30" s="12">
        <v>96839</v>
      </c>
      <c r="F30" s="12">
        <v>13500</v>
      </c>
      <c r="G30" s="12">
        <v>97383</v>
      </c>
      <c r="H30" s="12">
        <f t="shared" si="4"/>
        <v>101.07059968555814</v>
      </c>
      <c r="I30" s="35">
        <f t="shared" si="5"/>
        <v>100.13573125212081</v>
      </c>
      <c r="J30" s="43">
        <f t="shared" si="2"/>
        <v>103.32950631458093</v>
      </c>
      <c r="K30" s="43">
        <f t="shared" si="3"/>
        <v>100.56175714329972</v>
      </c>
      <c r="L30" s="28">
        <f>SUM(G30/G36*100)</f>
        <v>10.93823535688572</v>
      </c>
    </row>
    <row r="31" spans="1:12" ht="21.6" customHeight="1" x14ac:dyDescent="0.3">
      <c r="A31" s="2" t="s">
        <v>77</v>
      </c>
      <c r="B31" s="12">
        <v>160</v>
      </c>
      <c r="C31" s="12">
        <v>1459</v>
      </c>
      <c r="D31" s="12">
        <v>184</v>
      </c>
      <c r="E31" s="12">
        <v>1721</v>
      </c>
      <c r="F31" s="12">
        <v>238</v>
      </c>
      <c r="G31" s="12">
        <v>1857</v>
      </c>
      <c r="H31" s="12">
        <f t="shared" si="4"/>
        <v>148.75</v>
      </c>
      <c r="I31" s="35">
        <f t="shared" si="5"/>
        <v>127.27895819054147</v>
      </c>
      <c r="J31" s="43">
        <f t="shared" si="2"/>
        <v>129.34782608695653</v>
      </c>
      <c r="K31" s="43">
        <f t="shared" si="3"/>
        <v>107.90238233585126</v>
      </c>
      <c r="L31" s="28">
        <f>SUM(G31/G36*100)</f>
        <v>0.20858161134630049</v>
      </c>
    </row>
    <row r="32" spans="1:12" ht="21.6" customHeight="1" x14ac:dyDescent="0.3">
      <c r="A32" s="45" t="s">
        <v>78</v>
      </c>
      <c r="B32" s="12">
        <v>28</v>
      </c>
      <c r="C32" s="12">
        <v>350</v>
      </c>
      <c r="D32" s="12">
        <v>43</v>
      </c>
      <c r="E32" s="12">
        <v>366</v>
      </c>
      <c r="F32" s="12">
        <v>91</v>
      </c>
      <c r="G32" s="12">
        <v>715</v>
      </c>
      <c r="H32" s="12">
        <f t="shared" si="4"/>
        <v>325</v>
      </c>
      <c r="I32" s="35">
        <f t="shared" si="5"/>
        <v>204.28571428571428</v>
      </c>
      <c r="J32" s="43">
        <f t="shared" si="2"/>
        <v>211.62790697674421</v>
      </c>
      <c r="K32" s="43">
        <f t="shared" si="3"/>
        <v>195.35519125683061</v>
      </c>
      <c r="L32" s="28">
        <f>SUM(G32/G36*100)</f>
        <v>8.0310098068177099E-2</v>
      </c>
    </row>
    <row r="33" spans="1:12" ht="21.6" customHeight="1" x14ac:dyDescent="0.3">
      <c r="A33" s="45" t="s">
        <v>79</v>
      </c>
      <c r="B33" s="12">
        <v>769</v>
      </c>
      <c r="C33" s="12">
        <v>5773</v>
      </c>
      <c r="D33" s="12">
        <v>1320</v>
      </c>
      <c r="E33" s="12">
        <v>10141</v>
      </c>
      <c r="F33" s="12">
        <v>1812</v>
      </c>
      <c r="G33" s="12">
        <v>12459</v>
      </c>
      <c r="H33" s="12">
        <f t="shared" si="4"/>
        <v>235.63068920676201</v>
      </c>
      <c r="I33" s="35">
        <f t="shared" si="5"/>
        <v>215.8150008661008</v>
      </c>
      <c r="J33" s="43">
        <f t="shared" si="2"/>
        <v>137.27272727272728</v>
      </c>
      <c r="K33" s="43">
        <f t="shared" si="3"/>
        <v>122.85770634059759</v>
      </c>
      <c r="L33" s="28">
        <f>SUM(G33/G36*100)</f>
        <v>1.3994174990649209</v>
      </c>
    </row>
    <row r="34" spans="1:12" ht="21.6" customHeight="1" x14ac:dyDescent="0.3">
      <c r="A34" s="2" t="s">
        <v>80</v>
      </c>
      <c r="B34" s="12">
        <v>269</v>
      </c>
      <c r="C34" s="12">
        <v>1901</v>
      </c>
      <c r="D34" s="12">
        <v>323</v>
      </c>
      <c r="E34" s="12">
        <v>2001</v>
      </c>
      <c r="F34" s="12">
        <v>384</v>
      </c>
      <c r="G34" s="12">
        <v>2036</v>
      </c>
      <c r="H34" s="12">
        <f t="shared" si="4"/>
        <v>142.75092936802974</v>
      </c>
      <c r="I34" s="35">
        <f t="shared" si="5"/>
        <v>107.10152551288796</v>
      </c>
      <c r="J34" s="43">
        <f t="shared" si="2"/>
        <v>118.88544891640866</v>
      </c>
      <c r="K34" s="43">
        <f t="shared" si="3"/>
        <v>101.74912543728136</v>
      </c>
      <c r="L34" s="28">
        <f>SUM(G34/G36*100)</f>
        <v>0.22868721631721478</v>
      </c>
    </row>
    <row r="35" spans="1:12" ht="21.6" customHeight="1" x14ac:dyDescent="0.3">
      <c r="A35" s="46" t="s">
        <v>81</v>
      </c>
      <c r="B35" s="12">
        <v>241</v>
      </c>
      <c r="C35" s="12">
        <v>2041</v>
      </c>
      <c r="D35" s="12">
        <v>447</v>
      </c>
      <c r="E35" s="12">
        <v>3449</v>
      </c>
      <c r="F35" s="12">
        <v>264</v>
      </c>
      <c r="G35" s="12">
        <v>2026</v>
      </c>
      <c r="H35" s="12">
        <f t="shared" si="4"/>
        <v>109.5435684647303</v>
      </c>
      <c r="I35" s="35">
        <f t="shared" si="5"/>
        <v>99.265066144047026</v>
      </c>
      <c r="J35" s="43">
        <f t="shared" si="2"/>
        <v>59.060402684563762</v>
      </c>
      <c r="K35" s="43">
        <f t="shared" si="3"/>
        <v>58.741664250507398</v>
      </c>
      <c r="L35" s="28">
        <f>SUM(G35/G36*100)</f>
        <v>0.22756399816241513</v>
      </c>
    </row>
    <row r="36" spans="1:12" s="26" customFormat="1" ht="21.6" customHeight="1" x14ac:dyDescent="0.3">
      <c r="A36" s="11" t="s">
        <v>32</v>
      </c>
      <c r="B36" s="21">
        <f t="shared" ref="B36:G36" si="6">SUM(B5:B35)</f>
        <v>132557</v>
      </c>
      <c r="C36" s="21">
        <f t="shared" si="6"/>
        <v>838744</v>
      </c>
      <c r="D36" s="47">
        <f t="shared" si="6"/>
        <v>137954</v>
      </c>
      <c r="E36" s="47">
        <f t="shared" si="6"/>
        <v>852145</v>
      </c>
      <c r="F36" s="23">
        <f t="shared" si="6"/>
        <v>146243</v>
      </c>
      <c r="G36" s="23">
        <f t="shared" si="6"/>
        <v>890299</v>
      </c>
      <c r="H36" s="38">
        <f t="shared" si="4"/>
        <v>110.32461507125237</v>
      </c>
      <c r="I36" s="48">
        <f t="shared" si="5"/>
        <v>106.14669076619325</v>
      </c>
      <c r="J36" s="49">
        <f t="shared" si="2"/>
        <v>106.00852458065732</v>
      </c>
      <c r="K36" s="49">
        <f t="shared" si="3"/>
        <v>104.47740701406451</v>
      </c>
      <c r="L36" s="50">
        <f>SUM(L5:L35)</f>
        <v>99.999999999999986</v>
      </c>
    </row>
    <row r="37" spans="1:12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2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2" x14ac:dyDescent="0.3">
      <c r="A39" s="1" t="s">
        <v>33</v>
      </c>
      <c r="B39" s="1"/>
      <c r="C39" s="1"/>
      <c r="D39" s="29"/>
      <c r="E39" s="29"/>
      <c r="F39" s="29"/>
      <c r="G39" s="29"/>
      <c r="H39" s="29"/>
      <c r="I39" s="29"/>
      <c r="J39" s="29"/>
      <c r="K39" s="29"/>
    </row>
    <row r="40" spans="1:12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2" x14ac:dyDescent="0.3">
      <c r="A41" s="29"/>
      <c r="B41" s="29"/>
      <c r="C41" s="29"/>
      <c r="D41" s="29"/>
      <c r="E41" s="29"/>
      <c r="F41" s="29"/>
      <c r="G41" s="29"/>
      <c r="H41" s="51"/>
      <c r="I41" s="29"/>
      <c r="J41" s="29"/>
      <c r="K41" s="29"/>
    </row>
    <row r="42" spans="1:12" ht="15" customHeight="1" x14ac:dyDescent="0.3">
      <c r="A42" s="79" t="s">
        <v>82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</row>
    <row r="43" spans="1:12" ht="24" customHeight="1" x14ac:dyDescent="0.3">
      <c r="A43" s="2"/>
      <c r="B43" s="72" t="s">
        <v>83</v>
      </c>
      <c r="C43" s="72"/>
      <c r="D43" s="80" t="s">
        <v>84</v>
      </c>
      <c r="E43" s="80"/>
      <c r="F43" s="74" t="s">
        <v>85</v>
      </c>
      <c r="G43" s="74"/>
      <c r="H43" s="72" t="s">
        <v>86</v>
      </c>
      <c r="I43" s="72"/>
      <c r="J43" s="81" t="s">
        <v>87</v>
      </c>
      <c r="K43" s="81"/>
    </row>
    <row r="44" spans="1:12" ht="22.5" customHeight="1" x14ac:dyDescent="0.3">
      <c r="A44" s="2"/>
      <c r="B44" s="5" t="s">
        <v>9</v>
      </c>
      <c r="C44" s="5" t="s">
        <v>10</v>
      </c>
      <c r="D44" s="40" t="s">
        <v>9</v>
      </c>
      <c r="E44" s="40" t="s">
        <v>10</v>
      </c>
      <c r="F44" s="10" t="s">
        <v>9</v>
      </c>
      <c r="G44" s="10" t="s">
        <v>10</v>
      </c>
      <c r="H44" s="5" t="s">
        <v>9</v>
      </c>
      <c r="I44" s="5" t="s">
        <v>10</v>
      </c>
      <c r="J44" s="52" t="s">
        <v>9</v>
      </c>
      <c r="K44" s="52" t="s">
        <v>10</v>
      </c>
    </row>
    <row r="45" spans="1:12" x14ac:dyDescent="0.3">
      <c r="A45" s="53" t="s">
        <v>88</v>
      </c>
      <c r="B45" s="12">
        <f t="shared" ref="B45:G45" si="7">SUM(B5+B8+B9+B10+B11+B12+B13+B14+B18+B19+B21+B23+B24+B25+B26+B27+B28+B29+B31+B32+B33+B35)</f>
        <v>6678</v>
      </c>
      <c r="C45" s="12">
        <f t="shared" si="7"/>
        <v>54964</v>
      </c>
      <c r="D45" s="12">
        <f t="shared" si="7"/>
        <v>9039</v>
      </c>
      <c r="E45" s="12">
        <f t="shared" si="7"/>
        <v>73741</v>
      </c>
      <c r="F45" s="12">
        <f t="shared" si="7"/>
        <v>10147</v>
      </c>
      <c r="G45" s="12">
        <f t="shared" si="7"/>
        <v>78023</v>
      </c>
      <c r="H45" s="54">
        <f t="shared" ref="H45:I47" si="8">SUM(F45/B45*100)</f>
        <v>151.9466906259359</v>
      </c>
      <c r="I45" s="54">
        <f t="shared" si="8"/>
        <v>141.95291463503384</v>
      </c>
      <c r="J45" s="54">
        <f t="shared" ref="J45:K47" si="9">SUM(F45/D45*100)</f>
        <v>112.25799314083416</v>
      </c>
      <c r="K45" s="54">
        <f t="shared" si="9"/>
        <v>105.80681032261565</v>
      </c>
    </row>
    <row r="46" spans="1:12" x14ac:dyDescent="0.3">
      <c r="A46" s="53" t="s">
        <v>89</v>
      </c>
      <c r="B46" s="12">
        <f t="shared" ref="B46:G46" si="10">SUM(B7+B15+B16+B17+B22+B30)</f>
        <v>54430</v>
      </c>
      <c r="C46" s="12">
        <f t="shared" si="10"/>
        <v>395332</v>
      </c>
      <c r="D46" s="12">
        <f t="shared" si="10"/>
        <v>67075</v>
      </c>
      <c r="E46" s="12">
        <f t="shared" si="10"/>
        <v>444090</v>
      </c>
      <c r="F46" s="12">
        <f t="shared" si="10"/>
        <v>72371</v>
      </c>
      <c r="G46" s="12">
        <f t="shared" si="10"/>
        <v>464390</v>
      </c>
      <c r="H46" s="54">
        <f t="shared" si="8"/>
        <v>132.96160205768876</v>
      </c>
      <c r="I46" s="54">
        <f t="shared" si="8"/>
        <v>117.46835571114912</v>
      </c>
      <c r="J46" s="54">
        <f t="shared" si="9"/>
        <v>107.89563920983973</v>
      </c>
      <c r="K46" s="54">
        <f t="shared" si="9"/>
        <v>104.57114548852711</v>
      </c>
    </row>
    <row r="47" spans="1:12" x14ac:dyDescent="0.3">
      <c r="A47" s="53" t="s">
        <v>90</v>
      </c>
      <c r="B47" s="12">
        <f t="shared" ref="B47:G47" si="11">SUM(B6+B20+B34)</f>
        <v>71449</v>
      </c>
      <c r="C47" s="12">
        <f t="shared" si="11"/>
        <v>388448</v>
      </c>
      <c r="D47" s="12">
        <f t="shared" si="11"/>
        <v>61840</v>
      </c>
      <c r="E47" s="12">
        <f t="shared" si="11"/>
        <v>334314</v>
      </c>
      <c r="F47" s="12">
        <f t="shared" si="11"/>
        <v>63725</v>
      </c>
      <c r="G47" s="12">
        <f t="shared" si="11"/>
        <v>347886</v>
      </c>
      <c r="H47" s="54">
        <f t="shared" si="8"/>
        <v>89.189491805343664</v>
      </c>
      <c r="I47" s="54">
        <f t="shared" si="8"/>
        <v>89.557933108163766</v>
      </c>
      <c r="J47" s="54">
        <f t="shared" si="9"/>
        <v>103.04818887451488</v>
      </c>
      <c r="K47" s="54">
        <f t="shared" si="9"/>
        <v>104.05965649060465</v>
      </c>
    </row>
    <row r="48" spans="1:12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</sheetData>
  <mergeCells count="18">
    <mergeCell ref="A39:C39"/>
    <mergeCell ref="A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  <mergeCell ref="A42:K42"/>
    <mergeCell ref="B43:C43"/>
    <mergeCell ref="D43:E43"/>
    <mergeCell ref="F43:G43"/>
    <mergeCell ref="H43:I43"/>
    <mergeCell ref="J43:K43"/>
  </mergeCells>
  <pageMargins left="0.70000000000000007" right="0.70000000000000007" top="1.045275590551181" bottom="1.045275590551181" header="0.75000000000000011" footer="0.75000000000000011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TRŽIŠTA,_DOLASCI,_NOĆENJA</vt:lpstr>
      <vt:lpstr>KAPACITETI</vt:lpstr>
      <vt:lpstr>TURISTIČKA_MJESTA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PETRA.BARTULOVIC</dc:creator>
  <cp:lastModifiedBy>Sonja Rogošić Biuk</cp:lastModifiedBy>
  <cp:revision>1</cp:revision>
  <dcterms:created xsi:type="dcterms:W3CDTF">2018-01-15T12:48:48Z</dcterms:created>
  <dcterms:modified xsi:type="dcterms:W3CDTF">2024-09-11T06:54:09Z</dcterms:modified>
</cp:coreProperties>
</file>